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Документ" sheetId="2" r:id="rId1"/>
  </sheets>
  <definedNames>
    <definedName name="_xlnm.Print_Titles" localSheetId="0">Документ!$4:$4</definedName>
  </definedNames>
  <calcPr calcId="124519"/>
</workbook>
</file>

<file path=xl/calcChain.xml><?xml version="1.0" encoding="utf-8"?>
<calcChain xmlns="http://schemas.openxmlformats.org/spreadsheetml/2006/main">
  <c r="K6" i="2"/>
  <c r="H6"/>
  <c r="E6"/>
  <c r="D6"/>
  <c r="D18"/>
  <c r="C18"/>
  <c r="E18"/>
  <c r="F18"/>
  <c r="G18"/>
  <c r="H18"/>
  <c r="I18" s="1"/>
  <c r="K18"/>
  <c r="L18"/>
  <c r="M18"/>
  <c r="M17"/>
  <c r="L17"/>
  <c r="J17"/>
  <c r="G17"/>
  <c r="F17"/>
  <c r="G13"/>
  <c r="K30"/>
  <c r="H30"/>
  <c r="E30"/>
  <c r="D30"/>
  <c r="K28"/>
  <c r="H28"/>
  <c r="E28"/>
  <c r="D28"/>
  <c r="K26"/>
  <c r="H26"/>
  <c r="E26"/>
  <c r="D26"/>
  <c r="K24"/>
  <c r="H24"/>
  <c r="E24"/>
  <c r="D24"/>
  <c r="K21"/>
  <c r="H21"/>
  <c r="E21"/>
  <c r="D21"/>
  <c r="J21" s="1"/>
  <c r="K16"/>
  <c r="H16"/>
  <c r="E16"/>
  <c r="D16"/>
  <c r="K14"/>
  <c r="H14"/>
  <c r="E14"/>
  <c r="D14"/>
  <c r="C24"/>
  <c r="C30"/>
  <c r="C28"/>
  <c r="C26"/>
  <c r="C21"/>
  <c r="C16"/>
  <c r="C14"/>
  <c r="C6"/>
  <c r="M29"/>
  <c r="M27"/>
  <c r="M23"/>
  <c r="M22"/>
  <c r="M20"/>
  <c r="M15"/>
  <c r="M13"/>
  <c r="M11"/>
  <c r="M9"/>
  <c r="M8"/>
  <c r="M7"/>
  <c r="J29"/>
  <c r="J27"/>
  <c r="J23"/>
  <c r="J22"/>
  <c r="J20"/>
  <c r="J15"/>
  <c r="J13"/>
  <c r="J11"/>
  <c r="J9"/>
  <c r="J8"/>
  <c r="J7"/>
  <c r="G29"/>
  <c r="G27"/>
  <c r="G23"/>
  <c r="G22"/>
  <c r="G20"/>
  <c r="G15"/>
  <c r="G11"/>
  <c r="G9"/>
  <c r="G8"/>
  <c r="G7"/>
  <c r="J18" l="1"/>
  <c r="M16"/>
  <c r="M14"/>
  <c r="H32"/>
  <c r="G21"/>
  <c r="K32"/>
  <c r="M28"/>
  <c r="M26"/>
  <c r="M21"/>
  <c r="J6"/>
  <c r="F6"/>
  <c r="E32"/>
  <c r="G6"/>
  <c r="C32"/>
  <c r="D32"/>
  <c r="G28"/>
  <c r="J28"/>
  <c r="J26"/>
  <c r="G26"/>
  <c r="J16"/>
  <c r="G16"/>
  <c r="G14"/>
  <c r="J14"/>
  <c r="M6"/>
  <c r="L7"/>
  <c r="L8"/>
  <c r="L9"/>
  <c r="L13"/>
  <c r="L14"/>
  <c r="L15"/>
  <c r="L16"/>
  <c r="L20"/>
  <c r="L21"/>
  <c r="L22"/>
  <c r="L23"/>
  <c r="L26"/>
  <c r="L27"/>
  <c r="L28"/>
  <c r="L29"/>
  <c r="L6"/>
  <c r="I7"/>
  <c r="I8"/>
  <c r="I9"/>
  <c r="I13"/>
  <c r="I14"/>
  <c r="I15"/>
  <c r="I16"/>
  <c r="I17"/>
  <c r="I20"/>
  <c r="I21"/>
  <c r="I22"/>
  <c r="I23"/>
  <c r="I26"/>
  <c r="I27"/>
  <c r="I28"/>
  <c r="I29"/>
  <c r="I6"/>
  <c r="F7"/>
  <c r="F8"/>
  <c r="F9"/>
  <c r="F13"/>
  <c r="F14"/>
  <c r="F15"/>
  <c r="F16"/>
  <c r="F20"/>
  <c r="F21"/>
  <c r="F22"/>
  <c r="F23"/>
  <c r="F26"/>
  <c r="F27"/>
  <c r="F28"/>
  <c r="F29"/>
  <c r="G32" l="1"/>
  <c r="J32"/>
  <c r="M32"/>
  <c r="I32"/>
  <c r="L32"/>
  <c r="F32"/>
</calcChain>
</file>

<file path=xl/sharedStrings.xml><?xml version="1.0" encoding="utf-8"?>
<sst xmlns="http://schemas.openxmlformats.org/spreadsheetml/2006/main" count="119" uniqueCount="77">
  <si>
    <t>0100</t>
  </si>
  <si>
    <t>0102</t>
  </si>
  <si>
    <t>0104</t>
  </si>
  <si>
    <t>0105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</si>
  <si>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</si>
  <si>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</si>
  <si>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</si>
  <si>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</si>
  <si>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</si>
  <si>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</si>
  <si>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</si>
  <si>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</si>
  <si>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</si>
  <si>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</si>
  <si>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</si>
  <si>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</si>
  <si>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</si>
  <si>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</si>
  <si>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</si>
  <si>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</si>
  <si>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</si>
  <si>
    <t>1001</t>
  </si>
  <si>
    <t>1100</t>
  </si>
  <si>
    <t>1105</t>
  </si>
  <si>
    <t>Раздел, подраздел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</si>
  <si>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</si>
  <si>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</si>
  <si>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</si>
  <si>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</si>
  <si>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</si>
  <si>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</si>
  <si>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</si>
  <si>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</si>
  <si>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</si>
  <si>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</si>
  <si>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</si>
  <si>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</si>
  <si>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</si>
  <si>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</si>
  <si>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</si>
  <si>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(тыс.руб.)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</si>
  <si>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</si>
  <si>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</si>
  <si>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</si>
  <si>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</si>
  <si>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</si>
  <si>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</si>
  <si>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</si>
  <si>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</si>
  <si>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</si>
  <si>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</si>
  <si>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</si>
  <si>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</si>
  <si>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</si>
  <si>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</si>
  <si>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</si>
  <si>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</si>
  <si>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ИТОГО:</t>
  </si>
  <si>
    <t xml:space="preserve"> *</t>
  </si>
  <si>
    <t xml:space="preserve">  *</t>
  </si>
  <si>
    <t>Проект на 2024год</t>
  </si>
  <si>
    <t>0405</t>
  </si>
  <si>
    <t>Сельское хозяйство и рыболовство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</si>
  <si>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</si>
  <si>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</si>
  <si>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</t>
  </si>
  <si>
    <t>Расходы  бюджета Введенского сельского поселения по разделам и подразделам классификации расходов бюджетов на 2023 год и на плановый период 2024 и 2025 годов в сравнении с исполнением за 2021 год и ожидаемым исполнением за 2022 год</t>
  </si>
  <si>
    <t>Исполнено за 2021 год</t>
  </si>
  <si>
    <t>Ожидаемое исполнение за 2022год</t>
  </si>
  <si>
    <t>Проект на 2023 год</t>
  </si>
  <si>
    <t>2023 год к исполнению за 2021 год</t>
  </si>
  <si>
    <t>2023 год к ожидаемому исполнению за 2022 год</t>
  </si>
  <si>
    <t>2024 год к исполнению за 2021 год</t>
  </si>
  <si>
    <t>2024 год к ожидаемому исполнению за 2022 год</t>
  </si>
  <si>
    <t>Проект на 2025год</t>
  </si>
  <si>
    <t>2025 год к исполнению за 2021 год</t>
  </si>
  <si>
    <t>2025 год к ожидаемому исполнению за 2022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</si>
</sst>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164" fontId="6" fillId="0" borderId="2" xfId="6" applyNumberFormat="1" applyFont="1" applyFill="1" applyAlignment="1" applyProtection="1">
      <alignment horizontal="center" vertical="top" shrinkToFit="1"/>
    </xf>
    <xf numFmtId="0" fontId="7" fillId="0" borderId="2" xfId="4" applyNumberFormat="1" applyFont="1" applyAlignment="1" applyProtection="1">
      <alignment vertical="top" wrapText="1"/>
    </xf>
    <xf numFmtId="164" fontId="7" fillId="0" borderId="2" xfId="6" applyNumberFormat="1" applyFont="1" applyFill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7" fillId="5" borderId="2" xfId="3" applyNumberFormat="1" applyFont="1" applyFill="1" applyProtection="1">
      <alignment horizontal="center" vertical="center" wrapText="1"/>
    </xf>
    <xf numFmtId="0" fontId="6" fillId="0" borderId="7" xfId="3" applyNumberFormat="1" applyFon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0" fillId="0" borderId="0" xfId="0" applyFont="1" applyProtection="1">
      <protection locked="0"/>
    </xf>
    <xf numFmtId="0" fontId="2" fillId="0" borderId="1" xfId="12" applyBorder="1">
      <alignment horizontal="left" wrapText="1"/>
    </xf>
    <xf numFmtId="164" fontId="7" fillId="0" borderId="1" xfId="6" applyNumberFormat="1" applyFont="1" applyFill="1" applyBorder="1" applyAlignment="1" applyProtection="1">
      <alignment horizontal="center" vertical="top" shrinkToFit="1"/>
    </xf>
    <xf numFmtId="165" fontId="7" fillId="0" borderId="2" xfId="6" applyNumberFormat="1" applyFont="1" applyFill="1" applyAlignment="1" applyProtection="1">
      <alignment horizontal="center" vertical="top" shrinkToFit="1"/>
    </xf>
    <xf numFmtId="165" fontId="6" fillId="0" borderId="2" xfId="6" applyNumberFormat="1" applyFont="1" applyFill="1" applyAlignment="1" applyProtection="1">
      <alignment horizontal="center" vertical="top" shrinkToFit="1"/>
    </xf>
    <xf numFmtId="165" fontId="7" fillId="0" borderId="6" xfId="6" applyNumberFormat="1" applyFont="1" applyFill="1" applyBorder="1" applyAlignment="1" applyProtection="1">
      <alignment horizontal="center" vertical="top" shrinkToFit="1"/>
    </xf>
    <xf numFmtId="164" fontId="9" fillId="0" borderId="2" xfId="6" applyNumberFormat="1" applyFont="1" applyFill="1" applyAlignment="1" applyProtection="1">
      <alignment horizontal="center" vertical="top" shrinkToFit="1"/>
    </xf>
    <xf numFmtId="165" fontId="7" fillId="0" borderId="9" xfId="6" applyNumberFormat="1" applyFont="1" applyFill="1" applyBorder="1" applyAlignment="1" applyProtection="1">
      <alignment horizontal="center" vertical="top" shrinkToFit="1"/>
    </xf>
    <xf numFmtId="0" fontId="2" fillId="5" borderId="1" xfId="2" applyFill="1" applyAlignment="1"/>
    <xf numFmtId="0" fontId="6" fillId="5" borderId="2" xfId="3" applyNumberFormat="1" applyFont="1" applyFill="1" applyProtection="1">
      <alignment horizontal="center" vertical="center" wrapText="1"/>
    </xf>
    <xf numFmtId="164" fontId="6" fillId="5" borderId="2" xfId="6" applyNumberFormat="1" applyFont="1" applyFill="1" applyAlignment="1" applyProtection="1">
      <alignment horizontal="center" vertical="top" shrinkToFit="1"/>
    </xf>
    <xf numFmtId="164" fontId="7" fillId="5" borderId="1" xfId="6" applyNumberFormat="1" applyFont="1" applyFill="1" applyBorder="1" applyAlignment="1" applyProtection="1">
      <alignment horizontal="center" vertical="top" shrinkToFit="1"/>
    </xf>
    <xf numFmtId="0" fontId="2" fillId="5" borderId="1" xfId="12" applyFill="1">
      <alignment horizontal="left" wrapText="1"/>
    </xf>
    <xf numFmtId="164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4" fontId="7" fillId="0" borderId="2" xfId="6" applyNumberFormat="1" applyFont="1" applyFill="1" applyAlignment="1" applyProtection="1">
      <alignment horizontal="center" vertical="top" shrinkToFit="1"/>
    </xf>
    <xf numFmtId="4" fontId="6" fillId="0" borderId="2" xfId="6" applyNumberFormat="1" applyFont="1" applyFill="1" applyAlignment="1" applyProtection="1">
      <alignment horizontal="center" vertical="top" shrinkToFit="1"/>
    </xf>
    <xf numFmtId="4" fontId="7" fillId="0" borderId="8" xfId="6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8" fillId="0" borderId="1" xfId="1" applyNumberFormat="1" applyFont="1" applyAlignment="1" applyProtection="1">
      <alignment horizontal="center" vertical="top" wrapText="1"/>
    </xf>
    <xf numFmtId="4" fontId="6" fillId="5" borderId="2" xfId="6" applyNumberFormat="1" applyFont="1" applyFill="1" applyAlignment="1" applyProtection="1">
      <alignment horizontal="center" vertical="top" shrinkToFit="1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workbookViewId="0">
      <pane ySplit="4" topLeftCell="A5" activePane="bottomLeft" state="frozen"/>
      <selection pane="bottomLeft" activeCell="C8" sqref="C8"/>
    </sheetView>
  </sheetViews>
  <sheetFormatPr defaultRowHeight="15" outlineLevelRow="1"/>
  <cols>
    <col min="1" max="1" width="50" style="10" customWidth="1"/>
    <col min="2" max="2" width="12.28515625" style="10" customWidth="1"/>
    <col min="3" max="3" width="13.140625" style="1" customWidth="1"/>
    <col min="4" max="4" width="16.5703125" style="1" customWidth="1"/>
    <col min="5" max="5" width="13.7109375" style="39" customWidth="1"/>
    <col min="6" max="6" width="13.7109375" style="1" customWidth="1"/>
    <col min="7" max="7" width="15" style="1" customWidth="1"/>
    <col min="8" max="8" width="13.140625" style="39" customWidth="1"/>
    <col min="9" max="10" width="13.140625" style="1" customWidth="1"/>
    <col min="11" max="11" width="13.140625" style="39" customWidth="1"/>
    <col min="12" max="13" width="13.140625" style="1" customWidth="1"/>
    <col min="14" max="16384" width="9.140625" style="1"/>
  </cols>
  <sheetData>
    <row r="1" spans="1:13" ht="33" customHeight="1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customHeight="1">
      <c r="A2" s="43"/>
      <c r="B2" s="43"/>
      <c r="C2" s="44"/>
      <c r="D2" s="44"/>
      <c r="E2" s="44"/>
      <c r="F2" s="44"/>
      <c r="G2" s="44"/>
      <c r="H2" s="44"/>
      <c r="I2" s="44"/>
      <c r="J2" s="44"/>
      <c r="K2" s="44"/>
      <c r="L2" s="2"/>
      <c r="M2" s="2"/>
    </row>
    <row r="3" spans="1:13" ht="12" customHeight="1">
      <c r="A3" s="7"/>
      <c r="B3" s="7"/>
      <c r="C3" s="6"/>
      <c r="D3" s="6"/>
      <c r="E3" s="33"/>
      <c r="F3" s="6"/>
      <c r="G3" s="6"/>
      <c r="H3" s="33"/>
      <c r="I3" s="6"/>
      <c r="J3" s="6"/>
      <c r="L3" s="6"/>
      <c r="M3" s="14" t="s">
        <v>40</v>
      </c>
    </row>
    <row r="4" spans="1:13" ht="54.75" customHeight="1">
      <c r="A4" s="18" t="s">
        <v>47</v>
      </c>
      <c r="B4" s="18" t="s">
        <v>24</v>
      </c>
      <c r="C4" s="5" t="s">
        <v>67</v>
      </c>
      <c r="D4" s="5" t="s">
        <v>68</v>
      </c>
      <c r="E4" s="20" t="s">
        <v>69</v>
      </c>
      <c r="F4" s="5" t="s">
        <v>70</v>
      </c>
      <c r="G4" s="5" t="s">
        <v>71</v>
      </c>
      <c r="H4" s="20" t="s">
        <v>60</v>
      </c>
      <c r="I4" s="5" t="s">
        <v>72</v>
      </c>
      <c r="J4" s="5" t="s">
        <v>73</v>
      </c>
      <c r="K4" s="20" t="s">
        <v>74</v>
      </c>
      <c r="L4" s="5" t="s">
        <v>75</v>
      </c>
      <c r="M4" s="5" t="s">
        <v>76</v>
      </c>
    </row>
    <row r="5" spans="1:13" ht="14.25" customHeight="1">
      <c r="A5" s="8">
        <v>1</v>
      </c>
      <c r="B5" s="8">
        <v>2</v>
      </c>
      <c r="C5" s="4">
        <v>3</v>
      </c>
      <c r="D5" s="4">
        <v>4</v>
      </c>
      <c r="E5" s="34">
        <v>5</v>
      </c>
      <c r="F5" s="4" t="s">
        <v>41</v>
      </c>
      <c r="G5" s="21" t="s">
        <v>42</v>
      </c>
      <c r="H5" s="34">
        <v>8</v>
      </c>
      <c r="I5" s="4" t="s">
        <v>43</v>
      </c>
      <c r="J5" s="4" t="s">
        <v>44</v>
      </c>
      <c r="K5" s="34">
        <v>11</v>
      </c>
      <c r="L5" s="4" t="s">
        <v>45</v>
      </c>
      <c r="M5" s="4" t="s">
        <v>46</v>
      </c>
    </row>
    <row r="6" spans="1:13">
      <c r="A6" s="12" t="s">
        <v>49</v>
      </c>
      <c r="B6" s="15" t="s">
        <v>0</v>
      </c>
      <c r="C6" s="40">
        <f>C7+C8+C9+C11+C12+C13</f>
        <v>3817061.4299999997</v>
      </c>
      <c r="D6" s="40">
        <f>D7+D8+D9+D11+D12+D13+D10</f>
        <v>4012389.7500000005</v>
      </c>
      <c r="E6" s="40">
        <f>E7+E8+E9+E11+E12+E13+E10</f>
        <v>3844035.2199999997</v>
      </c>
      <c r="F6" s="28">
        <f t="shared" ref="F6:F31" si="0">E6/C6</f>
        <v>1.0070666376464368</v>
      </c>
      <c r="G6" s="28">
        <f t="shared" ref="G6:G29" si="1">E6/D6</f>
        <v>0.958041331852171</v>
      </c>
      <c r="H6" s="40">
        <f>H7+H8+H9+H11+H12+H13+H10</f>
        <v>3780435.2199999997</v>
      </c>
      <c r="I6" s="28">
        <f>H6/C6</f>
        <v>0.99040460556591048</v>
      </c>
      <c r="J6" s="28">
        <f>H6/D6</f>
        <v>0.94219042903297201</v>
      </c>
      <c r="K6" s="40">
        <f>K7+K8+K9+K11+K12+K13+K10</f>
        <v>3739500.87</v>
      </c>
      <c r="L6" s="28">
        <f>K6/C6</f>
        <v>0.97968055756440897</v>
      </c>
      <c r="M6" s="28">
        <f>K6/D6</f>
        <v>0.93198844155157157</v>
      </c>
    </row>
    <row r="7" spans="1:13" s="25" customFormat="1" ht="32.25" customHeight="1" outlineLevel="1">
      <c r="A7" s="9" t="s">
        <v>48</v>
      </c>
      <c r="B7" s="16" t="s">
        <v>1</v>
      </c>
      <c r="C7" s="41">
        <v>726847.02</v>
      </c>
      <c r="D7" s="11">
        <v>700239.37</v>
      </c>
      <c r="E7" s="35">
        <v>839897.24</v>
      </c>
      <c r="F7" s="29">
        <f t="shared" si="0"/>
        <v>1.1555350945787739</v>
      </c>
      <c r="G7" s="29">
        <f t="shared" si="1"/>
        <v>1.1994430418843773</v>
      </c>
      <c r="H7" s="47">
        <v>839897.24</v>
      </c>
      <c r="I7" s="29">
        <f t="shared" ref="I7:I31" si="2">H7/C7</f>
        <v>1.1555350945787739</v>
      </c>
      <c r="J7" s="29">
        <f t="shared" ref="J7:J29" si="3">H7/D7</f>
        <v>1.1994430418843773</v>
      </c>
      <c r="K7" s="47">
        <v>839897.24</v>
      </c>
      <c r="L7" s="29">
        <f t="shared" ref="L7:L31" si="4">K7/C7</f>
        <v>1.1555350945787739</v>
      </c>
      <c r="M7" s="29">
        <f t="shared" ref="M7:M29" si="5">K7/D7</f>
        <v>1.1994430418843773</v>
      </c>
    </row>
    <row r="8" spans="1:13" s="25" customFormat="1" ht="38.25" outlineLevel="1">
      <c r="A8" s="9" t="s">
        <v>50</v>
      </c>
      <c r="B8" s="16" t="s">
        <v>2</v>
      </c>
      <c r="C8" s="41">
        <v>2859788.78</v>
      </c>
      <c r="D8" s="11">
        <v>2962626.47</v>
      </c>
      <c r="E8" s="35">
        <v>2575324.31</v>
      </c>
      <c r="F8" s="29">
        <f t="shared" si="0"/>
        <v>0.90052955239582422</v>
      </c>
      <c r="G8" s="29">
        <f t="shared" si="1"/>
        <v>0.86927067454440177</v>
      </c>
      <c r="H8" s="35">
        <v>2655024.31</v>
      </c>
      <c r="I8" s="29">
        <f t="shared" si="2"/>
        <v>0.92839874349041973</v>
      </c>
      <c r="J8" s="29">
        <f t="shared" si="3"/>
        <v>0.89617247968489255</v>
      </c>
      <c r="K8" s="35">
        <v>2654555.63</v>
      </c>
      <c r="L8" s="29">
        <f t="shared" si="4"/>
        <v>0.92823485726103172</v>
      </c>
      <c r="M8" s="29">
        <f t="shared" si="5"/>
        <v>0.89601428221897972</v>
      </c>
    </row>
    <row r="9" spans="1:13" s="25" customFormat="1" hidden="1" outlineLevel="1">
      <c r="A9" s="9" t="s">
        <v>51</v>
      </c>
      <c r="B9" s="16" t="s">
        <v>3</v>
      </c>
      <c r="C9" s="41">
        <v>0</v>
      </c>
      <c r="D9" s="11">
        <v>0</v>
      </c>
      <c r="E9" s="35">
        <v>0</v>
      </c>
      <c r="F9" s="29" t="e">
        <f t="shared" si="0"/>
        <v>#DIV/0!</v>
      </c>
      <c r="G9" s="29" t="e">
        <f t="shared" si="1"/>
        <v>#DIV/0!</v>
      </c>
      <c r="H9" s="35">
        <v>0</v>
      </c>
      <c r="I9" s="29" t="e">
        <f t="shared" si="2"/>
        <v>#DIV/0!</v>
      </c>
      <c r="J9" s="29" t="e">
        <f t="shared" si="3"/>
        <v>#DIV/0!</v>
      </c>
      <c r="K9" s="35">
        <v>0</v>
      </c>
      <c r="L9" s="29" t="e">
        <f t="shared" si="4"/>
        <v>#DIV/0!</v>
      </c>
      <c r="M9" s="29" t="e">
        <f t="shared" si="5"/>
        <v>#DIV/0!</v>
      </c>
    </row>
    <row r="10" spans="1:13" s="25" customFormat="1" ht="38.25" outlineLevel="1">
      <c r="A10" s="9" t="s">
        <v>64</v>
      </c>
      <c r="B10" s="17" t="s">
        <v>63</v>
      </c>
      <c r="C10" s="11">
        <v>0</v>
      </c>
      <c r="D10" s="11">
        <v>42393.96</v>
      </c>
      <c r="E10" s="35">
        <v>40465.67</v>
      </c>
      <c r="F10" s="29" t="s">
        <v>65</v>
      </c>
      <c r="G10" s="29" t="s">
        <v>65</v>
      </c>
      <c r="H10" s="35">
        <v>40465.67</v>
      </c>
      <c r="I10" s="29" t="s">
        <v>58</v>
      </c>
      <c r="J10" s="29" t="s">
        <v>65</v>
      </c>
      <c r="K10" s="35">
        <v>0</v>
      </c>
      <c r="L10" s="29" t="s">
        <v>58</v>
      </c>
      <c r="M10" s="29" t="s">
        <v>65</v>
      </c>
    </row>
    <row r="11" spans="1:13" s="25" customFormat="1" hidden="1" outlineLevel="1">
      <c r="A11" s="9" t="s">
        <v>52</v>
      </c>
      <c r="B11" s="16" t="s">
        <v>4</v>
      </c>
      <c r="C11" s="11">
        <v>0</v>
      </c>
      <c r="D11" s="11">
        <v>0</v>
      </c>
      <c r="E11" s="35">
        <v>0</v>
      </c>
      <c r="F11" s="29" t="s">
        <v>58</v>
      </c>
      <c r="G11" s="29" t="e">
        <f t="shared" si="1"/>
        <v>#DIV/0!</v>
      </c>
      <c r="H11" s="35">
        <v>0</v>
      </c>
      <c r="I11" s="29" t="s">
        <v>58</v>
      </c>
      <c r="J11" s="29" t="e">
        <f t="shared" si="3"/>
        <v>#DIV/0!</v>
      </c>
      <c r="K11" s="35">
        <v>0</v>
      </c>
      <c r="L11" s="29" t="s">
        <v>58</v>
      </c>
      <c r="M11" s="29" t="e">
        <f t="shared" si="5"/>
        <v>#DIV/0!</v>
      </c>
    </row>
    <row r="12" spans="1:13" s="25" customFormat="1" outlineLevel="1">
      <c r="A12" s="9" t="s">
        <v>53</v>
      </c>
      <c r="B12" s="16" t="s">
        <v>5</v>
      </c>
      <c r="C12" s="11">
        <v>0</v>
      </c>
      <c r="D12" s="11">
        <v>10000</v>
      </c>
      <c r="E12" s="35">
        <v>10000</v>
      </c>
      <c r="F12" s="29" t="s">
        <v>58</v>
      </c>
      <c r="G12" s="29" t="s">
        <v>58</v>
      </c>
      <c r="H12" s="35">
        <v>10000</v>
      </c>
      <c r="I12" s="29" t="s">
        <v>58</v>
      </c>
      <c r="J12" s="29" t="s">
        <v>58</v>
      </c>
      <c r="K12" s="35">
        <v>10000</v>
      </c>
      <c r="L12" s="29" t="s">
        <v>58</v>
      </c>
      <c r="M12" s="29" t="s">
        <v>58</v>
      </c>
    </row>
    <row r="13" spans="1:13" s="25" customFormat="1" outlineLevel="1">
      <c r="A13" s="9" t="s">
        <v>54</v>
      </c>
      <c r="B13" s="16" t="s">
        <v>6</v>
      </c>
      <c r="C13" s="11">
        <v>230425.63</v>
      </c>
      <c r="D13" s="11">
        <v>297129.95</v>
      </c>
      <c r="E13" s="35">
        <v>378348</v>
      </c>
      <c r="F13" s="29">
        <f t="shared" si="0"/>
        <v>1.6419527636747699</v>
      </c>
      <c r="G13" s="29">
        <f t="shared" si="1"/>
        <v>1.2733418492481152</v>
      </c>
      <c r="H13" s="35">
        <v>235048</v>
      </c>
      <c r="I13" s="29">
        <f t="shared" si="2"/>
        <v>1.0200601382754166</v>
      </c>
      <c r="J13" s="29">
        <f t="shared" si="3"/>
        <v>0.79106128480148163</v>
      </c>
      <c r="K13" s="35">
        <v>235048</v>
      </c>
      <c r="L13" s="29">
        <f t="shared" si="4"/>
        <v>1.0200601382754166</v>
      </c>
      <c r="M13" s="29">
        <f t="shared" si="5"/>
        <v>0.79106128480148163</v>
      </c>
    </row>
    <row r="14" spans="1:13">
      <c r="A14" s="12" t="s">
        <v>55</v>
      </c>
      <c r="B14" s="15" t="s">
        <v>7</v>
      </c>
      <c r="C14" s="13">
        <f>C15</f>
        <v>93000</v>
      </c>
      <c r="D14" s="13">
        <f t="shared" ref="D14:E14" si="6">D15</f>
        <v>101000</v>
      </c>
      <c r="E14" s="13">
        <f t="shared" si="6"/>
        <v>98600</v>
      </c>
      <c r="F14" s="28">
        <f t="shared" si="0"/>
        <v>1.0602150537634409</v>
      </c>
      <c r="G14" s="28">
        <f t="shared" si="1"/>
        <v>0.97623762376237622</v>
      </c>
      <c r="H14" s="13">
        <f>H15</f>
        <v>101900</v>
      </c>
      <c r="I14" s="28">
        <f t="shared" si="2"/>
        <v>1.0956989247311828</v>
      </c>
      <c r="J14" s="28">
        <f t="shared" si="3"/>
        <v>1.0089108910891089</v>
      </c>
      <c r="K14" s="13">
        <f>K15</f>
        <v>101900</v>
      </c>
      <c r="L14" s="28">
        <f t="shared" si="4"/>
        <v>1.0956989247311828</v>
      </c>
      <c r="M14" s="28">
        <f t="shared" si="5"/>
        <v>1.0089108910891089</v>
      </c>
    </row>
    <row r="15" spans="1:13" s="25" customFormat="1" outlineLevel="1">
      <c r="A15" s="9" t="s">
        <v>56</v>
      </c>
      <c r="B15" s="16" t="s">
        <v>8</v>
      </c>
      <c r="C15" s="11">
        <v>93000</v>
      </c>
      <c r="D15" s="11">
        <v>101000</v>
      </c>
      <c r="E15" s="35">
        <v>98600</v>
      </c>
      <c r="F15" s="29">
        <f t="shared" si="0"/>
        <v>1.0602150537634409</v>
      </c>
      <c r="G15" s="29">
        <f t="shared" si="1"/>
        <v>0.97623762376237622</v>
      </c>
      <c r="H15" s="35">
        <v>101900</v>
      </c>
      <c r="I15" s="29">
        <f t="shared" si="2"/>
        <v>1.0956989247311828</v>
      </c>
      <c r="J15" s="29">
        <f t="shared" si="3"/>
        <v>1.0089108910891089</v>
      </c>
      <c r="K15" s="35">
        <v>101900</v>
      </c>
      <c r="L15" s="29">
        <f t="shared" si="4"/>
        <v>1.0956989247311828</v>
      </c>
      <c r="M15" s="29">
        <f t="shared" si="5"/>
        <v>1.0089108910891089</v>
      </c>
    </row>
    <row r="16" spans="1:13" ht="25.5">
      <c r="A16" s="12" t="s">
        <v>25</v>
      </c>
      <c r="B16" s="15" t="s">
        <v>9</v>
      </c>
      <c r="C16" s="31">
        <f>C17</f>
        <v>110620</v>
      </c>
      <c r="D16" s="31">
        <f t="shared" ref="D16:E16" si="7">D17</f>
        <v>115920</v>
      </c>
      <c r="E16" s="31">
        <f t="shared" si="7"/>
        <v>130726</v>
      </c>
      <c r="F16" s="28">
        <f t="shared" si="0"/>
        <v>1.1817573675646358</v>
      </c>
      <c r="G16" s="28">
        <f t="shared" si="1"/>
        <v>1.1277260179434092</v>
      </c>
      <c r="H16" s="31">
        <f>H17</f>
        <v>70826</v>
      </c>
      <c r="I16" s="28">
        <f t="shared" si="2"/>
        <v>0.64026396673295971</v>
      </c>
      <c r="J16" s="28">
        <f t="shared" si="3"/>
        <v>0.61099033816425119</v>
      </c>
      <c r="K16" s="31">
        <f>K17</f>
        <v>70826</v>
      </c>
      <c r="L16" s="28">
        <f t="shared" si="4"/>
        <v>0.64026396673295971</v>
      </c>
      <c r="M16" s="28">
        <f t="shared" si="5"/>
        <v>0.61099033816425119</v>
      </c>
    </row>
    <row r="17" spans="1:13" outlineLevel="1">
      <c r="A17" s="9" t="s">
        <v>26</v>
      </c>
      <c r="B17" s="16" t="s">
        <v>10</v>
      </c>
      <c r="C17" s="11">
        <v>110620</v>
      </c>
      <c r="D17" s="11">
        <v>115920</v>
      </c>
      <c r="E17" s="35">
        <v>130726</v>
      </c>
      <c r="F17" s="29">
        <f t="shared" si="0"/>
        <v>1.1817573675646358</v>
      </c>
      <c r="G17" s="29">
        <f t="shared" si="1"/>
        <v>1.1277260179434092</v>
      </c>
      <c r="H17" s="35">
        <v>70826</v>
      </c>
      <c r="I17" s="29">
        <f t="shared" si="2"/>
        <v>0.64026396673295971</v>
      </c>
      <c r="J17" s="29">
        <f t="shared" si="3"/>
        <v>0.61099033816425119</v>
      </c>
      <c r="K17" s="35">
        <v>70826</v>
      </c>
      <c r="L17" s="29">
        <f t="shared" si="4"/>
        <v>0.64026396673295971</v>
      </c>
      <c r="M17" s="29">
        <f t="shared" si="5"/>
        <v>0.61099033816425119</v>
      </c>
    </row>
    <row r="18" spans="1:13">
      <c r="A18" s="12" t="s">
        <v>27</v>
      </c>
      <c r="B18" s="15" t="s">
        <v>11</v>
      </c>
      <c r="C18" s="13">
        <f>C20+C19</f>
        <v>1053912.3500000001</v>
      </c>
      <c r="D18" s="13">
        <f>D20+D19</f>
        <v>514384.61</v>
      </c>
      <c r="E18" s="13">
        <f t="shared" ref="E18" si="8">E20</f>
        <v>0</v>
      </c>
      <c r="F18" s="28">
        <f t="shared" si="0"/>
        <v>0</v>
      </c>
      <c r="G18" s="28">
        <f t="shared" si="1"/>
        <v>0</v>
      </c>
      <c r="H18" s="13">
        <f>H20</f>
        <v>0</v>
      </c>
      <c r="I18" s="28">
        <f t="shared" si="2"/>
        <v>0</v>
      </c>
      <c r="J18" s="28">
        <f t="shared" si="3"/>
        <v>0</v>
      </c>
      <c r="K18" s="13">
        <f>K20</f>
        <v>0</v>
      </c>
      <c r="L18" s="28">
        <f t="shared" si="4"/>
        <v>0</v>
      </c>
      <c r="M18" s="28">
        <f t="shared" si="5"/>
        <v>0</v>
      </c>
    </row>
    <row r="19" spans="1:13">
      <c r="A19" s="9" t="s">
        <v>62</v>
      </c>
      <c r="B19" s="17" t="s">
        <v>61</v>
      </c>
      <c r="C19" s="11">
        <v>188248.35</v>
      </c>
      <c r="D19" s="11">
        <v>0</v>
      </c>
      <c r="E19" s="35">
        <v>0</v>
      </c>
      <c r="F19" s="29" t="s">
        <v>65</v>
      </c>
      <c r="G19" s="29" t="s">
        <v>65</v>
      </c>
      <c r="H19" s="35">
        <v>0</v>
      </c>
      <c r="I19" s="29" t="s">
        <v>65</v>
      </c>
      <c r="J19" s="29" t="s">
        <v>65</v>
      </c>
      <c r="K19" s="35">
        <v>0</v>
      </c>
      <c r="L19" s="29" t="s">
        <v>65</v>
      </c>
      <c r="M19" s="29" t="s">
        <v>65</v>
      </c>
    </row>
    <row r="20" spans="1:13" outlineLevel="1">
      <c r="A20" s="9" t="s">
        <v>28</v>
      </c>
      <c r="B20" s="16" t="s">
        <v>12</v>
      </c>
      <c r="C20" s="11">
        <v>865664</v>
      </c>
      <c r="D20" s="11">
        <v>514384.61</v>
      </c>
      <c r="E20" s="35">
        <v>0</v>
      </c>
      <c r="F20" s="29">
        <f t="shared" si="0"/>
        <v>0</v>
      </c>
      <c r="G20" s="29">
        <f t="shared" si="1"/>
        <v>0</v>
      </c>
      <c r="H20" s="35">
        <v>0</v>
      </c>
      <c r="I20" s="29">
        <f t="shared" si="2"/>
        <v>0</v>
      </c>
      <c r="J20" s="29">
        <f t="shared" si="3"/>
        <v>0</v>
      </c>
      <c r="K20" s="35">
        <v>0</v>
      </c>
      <c r="L20" s="29">
        <f t="shared" si="4"/>
        <v>0</v>
      </c>
      <c r="M20" s="29">
        <f t="shared" si="5"/>
        <v>0</v>
      </c>
    </row>
    <row r="21" spans="1:13">
      <c r="A21" s="12" t="s">
        <v>29</v>
      </c>
      <c r="B21" s="15" t="s">
        <v>13</v>
      </c>
      <c r="C21" s="13">
        <f>C22+C23</f>
        <v>1388338.03</v>
      </c>
      <c r="D21" s="13">
        <f t="shared" ref="D21:E21" si="9">D22+D23</f>
        <v>1921508.48</v>
      </c>
      <c r="E21" s="13">
        <f t="shared" si="9"/>
        <v>513530</v>
      </c>
      <c r="F21" s="28">
        <f t="shared" si="0"/>
        <v>0.36988830450751248</v>
      </c>
      <c r="G21" s="28">
        <f t="shared" si="1"/>
        <v>0.26725356944560558</v>
      </c>
      <c r="H21" s="13">
        <f>H22+H23</f>
        <v>487167</v>
      </c>
      <c r="I21" s="28">
        <f t="shared" si="2"/>
        <v>0.35089941316380996</v>
      </c>
      <c r="J21" s="28">
        <f t="shared" si="3"/>
        <v>0.25353361958621179</v>
      </c>
      <c r="K21" s="13">
        <f>K22+K23</f>
        <v>370496.35</v>
      </c>
      <c r="L21" s="28">
        <f t="shared" si="4"/>
        <v>0.2668632148612971</v>
      </c>
      <c r="M21" s="28">
        <f t="shared" si="5"/>
        <v>0.1928153603568796</v>
      </c>
    </row>
    <row r="22" spans="1:13" outlineLevel="1">
      <c r="A22" s="9" t="s">
        <v>30</v>
      </c>
      <c r="B22" s="17" t="s">
        <v>14</v>
      </c>
      <c r="C22" s="11">
        <v>228228</v>
      </c>
      <c r="D22" s="11">
        <v>228228</v>
      </c>
      <c r="E22" s="35">
        <v>0</v>
      </c>
      <c r="F22" s="29">
        <f t="shared" si="0"/>
        <v>0</v>
      </c>
      <c r="G22" s="29">
        <f t="shared" si="1"/>
        <v>0</v>
      </c>
      <c r="H22" s="35">
        <v>0</v>
      </c>
      <c r="I22" s="29">
        <f t="shared" si="2"/>
        <v>0</v>
      </c>
      <c r="J22" s="29">
        <f t="shared" si="3"/>
        <v>0</v>
      </c>
      <c r="K22" s="35">
        <v>0</v>
      </c>
      <c r="L22" s="29">
        <f t="shared" si="4"/>
        <v>0</v>
      </c>
      <c r="M22" s="29">
        <f t="shared" si="5"/>
        <v>0</v>
      </c>
    </row>
    <row r="23" spans="1:13" outlineLevel="1">
      <c r="A23" s="9" t="s">
        <v>31</v>
      </c>
      <c r="B23" s="17" t="s">
        <v>15</v>
      </c>
      <c r="C23" s="11">
        <v>1160110.03</v>
      </c>
      <c r="D23" s="11">
        <v>1693280.48</v>
      </c>
      <c r="E23" s="35">
        <v>513530</v>
      </c>
      <c r="F23" s="29">
        <f t="shared" si="0"/>
        <v>0.4426562883867145</v>
      </c>
      <c r="G23" s="29">
        <f t="shared" si="1"/>
        <v>0.30327521403896418</v>
      </c>
      <c r="H23" s="35">
        <v>487167</v>
      </c>
      <c r="I23" s="29">
        <f t="shared" si="2"/>
        <v>0.419931719752479</v>
      </c>
      <c r="J23" s="29">
        <f t="shared" si="3"/>
        <v>0.28770602729678901</v>
      </c>
      <c r="K23" s="35">
        <v>370496.35</v>
      </c>
      <c r="L23" s="29">
        <f t="shared" si="4"/>
        <v>0.31936311247994292</v>
      </c>
      <c r="M23" s="29">
        <f t="shared" si="5"/>
        <v>0.21880388652445812</v>
      </c>
    </row>
    <row r="24" spans="1:13">
      <c r="A24" s="12" t="s">
        <v>32</v>
      </c>
      <c r="B24" s="15" t="s">
        <v>16</v>
      </c>
      <c r="C24" s="13">
        <f>C25</f>
        <v>12000</v>
      </c>
      <c r="D24" s="13">
        <f t="shared" ref="D24:E24" si="10">D25</f>
        <v>2000</v>
      </c>
      <c r="E24" s="13">
        <f t="shared" si="10"/>
        <v>0</v>
      </c>
      <c r="F24" s="28" t="s">
        <v>58</v>
      </c>
      <c r="G24" s="28" t="s">
        <v>58</v>
      </c>
      <c r="H24" s="13">
        <f>H25</f>
        <v>0</v>
      </c>
      <c r="I24" s="28" t="s">
        <v>58</v>
      </c>
      <c r="J24" s="28" t="s">
        <v>58</v>
      </c>
      <c r="K24" s="13">
        <f>K25</f>
        <v>0</v>
      </c>
      <c r="L24" s="28" t="s">
        <v>58</v>
      </c>
      <c r="M24" s="28" t="s">
        <v>59</v>
      </c>
    </row>
    <row r="25" spans="1:13" ht="25.5" outlineLevel="1">
      <c r="A25" s="9" t="s">
        <v>33</v>
      </c>
      <c r="B25" s="16" t="s">
        <v>17</v>
      </c>
      <c r="C25" s="11">
        <v>12000</v>
      </c>
      <c r="D25" s="11">
        <v>2000</v>
      </c>
      <c r="E25" s="35">
        <v>0</v>
      </c>
      <c r="F25" s="29" t="s">
        <v>58</v>
      </c>
      <c r="G25" s="29" t="s">
        <v>58</v>
      </c>
      <c r="H25" s="35">
        <v>0</v>
      </c>
      <c r="I25" s="29" t="s">
        <v>58</v>
      </c>
      <c r="J25" s="29" t="s">
        <v>58</v>
      </c>
      <c r="K25" s="35">
        <v>0</v>
      </c>
      <c r="L25" s="29" t="s">
        <v>59</v>
      </c>
      <c r="M25" s="29" t="s">
        <v>58</v>
      </c>
    </row>
    <row r="26" spans="1:13">
      <c r="A26" s="12" t="s">
        <v>34</v>
      </c>
      <c r="B26" s="15" t="s">
        <v>18</v>
      </c>
      <c r="C26" s="13">
        <f>C27</f>
        <v>1792364.6</v>
      </c>
      <c r="D26" s="13">
        <f t="shared" ref="D26:E26" si="11">D27</f>
        <v>1875384.9</v>
      </c>
      <c r="E26" s="13">
        <f t="shared" si="11"/>
        <v>1968844.78</v>
      </c>
      <c r="F26" s="28">
        <f t="shared" si="0"/>
        <v>1.0984622101998667</v>
      </c>
      <c r="G26" s="28">
        <f t="shared" si="1"/>
        <v>1.0498350391964872</v>
      </c>
      <c r="H26" s="13">
        <f>H27</f>
        <v>1536666.78</v>
      </c>
      <c r="I26" s="28">
        <f t="shared" si="2"/>
        <v>0.85734050984939114</v>
      </c>
      <c r="J26" s="28">
        <f t="shared" si="3"/>
        <v>0.81938741215203348</v>
      </c>
      <c r="K26" s="13">
        <f>K27</f>
        <v>1536666.78</v>
      </c>
      <c r="L26" s="28">
        <f t="shared" si="4"/>
        <v>0.85734050984939114</v>
      </c>
      <c r="M26" s="28">
        <f t="shared" si="5"/>
        <v>0.81938741215203348</v>
      </c>
    </row>
    <row r="27" spans="1:13" outlineLevel="1">
      <c r="A27" s="9" t="s">
        <v>35</v>
      </c>
      <c r="B27" s="16" t="s">
        <v>19</v>
      </c>
      <c r="C27" s="11">
        <v>1792364.6</v>
      </c>
      <c r="D27" s="41">
        <v>1875384.9</v>
      </c>
      <c r="E27" s="35">
        <v>1968844.78</v>
      </c>
      <c r="F27" s="29">
        <f t="shared" si="0"/>
        <v>1.0984622101998667</v>
      </c>
      <c r="G27" s="29">
        <f t="shared" si="1"/>
        <v>1.0498350391964872</v>
      </c>
      <c r="H27" s="35">
        <v>1536666.78</v>
      </c>
      <c r="I27" s="29">
        <f t="shared" si="2"/>
        <v>0.85734050984939114</v>
      </c>
      <c r="J27" s="29">
        <f t="shared" si="3"/>
        <v>0.81938741215203348</v>
      </c>
      <c r="K27" s="35">
        <v>1536666.78</v>
      </c>
      <c r="L27" s="29">
        <f t="shared" si="4"/>
        <v>0.85734050984939114</v>
      </c>
      <c r="M27" s="29">
        <f t="shared" si="5"/>
        <v>0.81938741215203348</v>
      </c>
    </row>
    <row r="28" spans="1:13">
      <c r="A28" s="12" t="s">
        <v>36</v>
      </c>
      <c r="B28" s="15" t="s">
        <v>20</v>
      </c>
      <c r="C28" s="13">
        <f>C29</f>
        <v>465843</v>
      </c>
      <c r="D28" s="13">
        <f t="shared" ref="D28:E28" si="12">D29</f>
        <v>550000</v>
      </c>
      <c r="E28" s="13">
        <f t="shared" si="12"/>
        <v>466000</v>
      </c>
      <c r="F28" s="28">
        <f t="shared" si="0"/>
        <v>1.0003370234177609</v>
      </c>
      <c r="G28" s="28">
        <f t="shared" si="1"/>
        <v>0.84727272727272729</v>
      </c>
      <c r="H28" s="13">
        <f>H29</f>
        <v>466000</v>
      </c>
      <c r="I28" s="28">
        <f t="shared" si="2"/>
        <v>1.0003370234177609</v>
      </c>
      <c r="J28" s="28">
        <f t="shared" si="3"/>
        <v>0.84727272727272729</v>
      </c>
      <c r="K28" s="13">
        <f>K29</f>
        <v>466000</v>
      </c>
      <c r="L28" s="28">
        <f t="shared" si="4"/>
        <v>1.0003370234177609</v>
      </c>
      <c r="M28" s="28">
        <f t="shared" si="5"/>
        <v>0.84727272727272729</v>
      </c>
    </row>
    <row r="29" spans="1:13" outlineLevel="1">
      <c r="A29" s="9" t="s">
        <v>37</v>
      </c>
      <c r="B29" s="16" t="s">
        <v>21</v>
      </c>
      <c r="C29" s="11">
        <v>465843</v>
      </c>
      <c r="D29" s="11">
        <v>550000</v>
      </c>
      <c r="E29" s="35">
        <v>466000</v>
      </c>
      <c r="F29" s="29">
        <f t="shared" si="0"/>
        <v>1.0003370234177609</v>
      </c>
      <c r="G29" s="29">
        <f t="shared" si="1"/>
        <v>0.84727272727272729</v>
      </c>
      <c r="H29" s="35">
        <v>466000</v>
      </c>
      <c r="I29" s="29">
        <f t="shared" si="2"/>
        <v>1.0003370234177609</v>
      </c>
      <c r="J29" s="29">
        <f t="shared" si="3"/>
        <v>0.84727272727272729</v>
      </c>
      <c r="K29" s="35">
        <v>466000</v>
      </c>
      <c r="L29" s="29">
        <f t="shared" si="4"/>
        <v>1.0003370234177609</v>
      </c>
      <c r="M29" s="29">
        <f t="shared" si="5"/>
        <v>0.84727272727272729</v>
      </c>
    </row>
    <row r="30" spans="1:13">
      <c r="A30" s="12" t="s">
        <v>38</v>
      </c>
      <c r="B30" s="15" t="s">
        <v>22</v>
      </c>
      <c r="C30" s="13">
        <f>C31</f>
        <v>0</v>
      </c>
      <c r="D30" s="13">
        <f t="shared" ref="D30:E30" si="13">D31</f>
        <v>10000</v>
      </c>
      <c r="E30" s="13">
        <f t="shared" si="13"/>
        <v>0</v>
      </c>
      <c r="F30" s="28" t="s">
        <v>65</v>
      </c>
      <c r="G30" s="28" t="s">
        <v>58</v>
      </c>
      <c r="H30" s="13">
        <f>H31</f>
        <v>0</v>
      </c>
      <c r="I30" s="28" t="s">
        <v>65</v>
      </c>
      <c r="J30" s="28" t="s">
        <v>58</v>
      </c>
      <c r="K30" s="13">
        <f>K31</f>
        <v>0</v>
      </c>
      <c r="L30" s="28" t="s">
        <v>65</v>
      </c>
      <c r="M30" s="28" t="s">
        <v>58</v>
      </c>
    </row>
    <row r="31" spans="1:13" outlineLevel="1">
      <c r="A31" s="9" t="s">
        <v>39</v>
      </c>
      <c r="B31" s="16" t="s">
        <v>23</v>
      </c>
      <c r="C31" s="11">
        <v>0</v>
      </c>
      <c r="D31" s="11">
        <v>10000</v>
      </c>
      <c r="E31" s="35">
        <v>0</v>
      </c>
      <c r="F31" s="29" t="s">
        <v>65</v>
      </c>
      <c r="G31" s="29" t="s">
        <v>58</v>
      </c>
      <c r="H31" s="35">
        <v>0</v>
      </c>
      <c r="I31" s="29" t="s">
        <v>65</v>
      </c>
      <c r="J31" s="29" t="s">
        <v>58</v>
      </c>
      <c r="K31" s="35">
        <v>0</v>
      </c>
      <c r="L31" s="29" t="s">
        <v>65</v>
      </c>
      <c r="M31" s="29" t="s">
        <v>58</v>
      </c>
    </row>
    <row r="32" spans="1:13" ht="12.75" customHeight="1">
      <c r="A32" s="45" t="s">
        <v>57</v>
      </c>
      <c r="B32" s="45"/>
      <c r="C32" s="42">
        <f>C6+C14+C16+C18+C21+C24+C26+C28+C30</f>
        <v>8733139.4100000001</v>
      </c>
      <c r="D32" s="42">
        <f t="shared" ref="D32:E32" si="14">D6+D14+D16+D18+D21+D24+D26+D28+D30</f>
        <v>9102587.7400000002</v>
      </c>
      <c r="E32" s="42">
        <f t="shared" si="14"/>
        <v>7021736</v>
      </c>
      <c r="F32" s="28">
        <f t="shared" ref="F32" si="15">E32/C32</f>
        <v>0.80403342605062111</v>
      </c>
      <c r="G32" s="30">
        <f t="shared" ref="G32" si="16">E32/D32</f>
        <v>0.77139997993581544</v>
      </c>
      <c r="H32" s="42">
        <f>H6+H14+H16+H18+H21+H24+H26+H28+H30</f>
        <v>6442995</v>
      </c>
      <c r="I32" s="28">
        <f t="shared" ref="I32" si="17">H32/C32</f>
        <v>0.73776390110323453</v>
      </c>
      <c r="J32" s="30">
        <f t="shared" ref="J32" si="18">H32/D32</f>
        <v>0.70782014785610847</v>
      </c>
      <c r="K32" s="42">
        <f>K6+K14+K16+K18+K21+K24+K26+K28+K30</f>
        <v>6285390</v>
      </c>
      <c r="L32" s="28">
        <f t="shared" ref="L32" si="19">K32/C32</f>
        <v>0.71971712632948792</v>
      </c>
      <c r="M32" s="32">
        <f t="shared" ref="M32" si="20">K32/D32</f>
        <v>0.69050584070503007</v>
      </c>
    </row>
    <row r="33" spans="1:13">
      <c r="A33" s="23"/>
      <c r="B33" s="23"/>
      <c r="C33" s="24"/>
      <c r="D33" s="26"/>
      <c r="E33" s="36"/>
      <c r="F33" s="27"/>
      <c r="G33" s="27"/>
      <c r="H33" s="36"/>
      <c r="I33" s="27"/>
      <c r="J33" s="27"/>
      <c r="K33" s="36"/>
      <c r="L33" s="26"/>
      <c r="M33" s="3"/>
    </row>
    <row r="34" spans="1:13">
      <c r="C34" s="22"/>
      <c r="D34" s="19"/>
      <c r="E34" s="37"/>
      <c r="F34" s="24"/>
      <c r="G34" s="24"/>
      <c r="H34" s="37"/>
      <c r="I34" s="24"/>
      <c r="J34" s="24"/>
      <c r="K34" s="37"/>
      <c r="L34" s="19"/>
      <c r="M34" s="19"/>
    </row>
    <row r="35" spans="1:13">
      <c r="E35" s="38"/>
      <c r="F35" s="19"/>
      <c r="G35" s="19"/>
      <c r="H35" s="38"/>
      <c r="I35" s="19"/>
      <c r="J35" s="19"/>
      <c r="K35" s="38"/>
    </row>
  </sheetData>
  <mergeCells count="3">
    <mergeCell ref="A2:K2"/>
    <mergeCell ref="A32:B32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Любовь</cp:lastModifiedBy>
  <cp:lastPrinted>2019-11-01T12:22:20Z</cp:lastPrinted>
  <dcterms:created xsi:type="dcterms:W3CDTF">2018-10-31T12:49:20Z</dcterms:created>
  <dcterms:modified xsi:type="dcterms:W3CDTF">2022-12-05T08:44:11Z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