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Документ" sheetId="2" r:id="rId1"/>
  </sheets>
  <definedNames>
    <definedName name="_xlnm.Print_Titles" localSheetId="0">Документ!$4:$4</definedName>
  </definedNames>
  <calcPr calcId="124519"/>
</workbook>
</file>

<file path=xl/calcChain.xml><?xml version="1.0" encoding="utf-8"?>
<calcChain xmlns="http://schemas.openxmlformats.org/spreadsheetml/2006/main">
  <c r="F20" i="2"/>
  <c r="C6" l="1"/>
  <c r="K6"/>
  <c r="H6"/>
  <c r="E6"/>
  <c r="D6"/>
  <c r="D18"/>
  <c r="C18"/>
  <c r="E18"/>
  <c r="F18" s="1"/>
  <c r="H18"/>
  <c r="I18" s="1"/>
  <c r="K18"/>
  <c r="L18" s="1"/>
  <c r="M17"/>
  <c r="L17"/>
  <c r="J17"/>
  <c r="G17"/>
  <c r="F17"/>
  <c r="G13"/>
  <c r="K30"/>
  <c r="H30"/>
  <c r="E30"/>
  <c r="D30"/>
  <c r="K28"/>
  <c r="H28"/>
  <c r="E28"/>
  <c r="D28"/>
  <c r="K26"/>
  <c r="H26"/>
  <c r="E26"/>
  <c r="D26"/>
  <c r="K24"/>
  <c r="H24"/>
  <c r="E24"/>
  <c r="D24"/>
  <c r="K21"/>
  <c r="H21"/>
  <c r="E21"/>
  <c r="D21"/>
  <c r="J21" s="1"/>
  <c r="K16"/>
  <c r="H16"/>
  <c r="E16"/>
  <c r="D16"/>
  <c r="K14"/>
  <c r="H14"/>
  <c r="E14"/>
  <c r="D14"/>
  <c r="C24"/>
  <c r="C30"/>
  <c r="C28"/>
  <c r="C26"/>
  <c r="C21"/>
  <c r="C16"/>
  <c r="C14"/>
  <c r="M29"/>
  <c r="M27"/>
  <c r="M23"/>
  <c r="M22"/>
  <c r="M15"/>
  <c r="M13"/>
  <c r="M11"/>
  <c r="M9"/>
  <c r="M8"/>
  <c r="M7"/>
  <c r="J29"/>
  <c r="J27"/>
  <c r="J23"/>
  <c r="J22"/>
  <c r="J15"/>
  <c r="J13"/>
  <c r="J11"/>
  <c r="J9"/>
  <c r="J8"/>
  <c r="J7"/>
  <c r="G29"/>
  <c r="G27"/>
  <c r="G23"/>
  <c r="G22"/>
  <c r="G15"/>
  <c r="G11"/>
  <c r="G9"/>
  <c r="G8"/>
  <c r="G7"/>
  <c r="M16" l="1"/>
  <c r="M14"/>
  <c r="H32"/>
  <c r="G21"/>
  <c r="K32"/>
  <c r="M28"/>
  <c r="M26"/>
  <c r="M21"/>
  <c r="J6"/>
  <c r="F6"/>
  <c r="E32"/>
  <c r="G6"/>
  <c r="C32"/>
  <c r="D32"/>
  <c r="G28"/>
  <c r="J28"/>
  <c r="J26"/>
  <c r="G26"/>
  <c r="J16"/>
  <c r="G16"/>
  <c r="G14"/>
  <c r="J14"/>
  <c r="M6"/>
  <c r="L7"/>
  <c r="L8"/>
  <c r="L9"/>
  <c r="L13"/>
  <c r="L14"/>
  <c r="L15"/>
  <c r="L16"/>
  <c r="L20"/>
  <c r="L21"/>
  <c r="L22"/>
  <c r="L23"/>
  <c r="L26"/>
  <c r="L27"/>
  <c r="L28"/>
  <c r="L29"/>
  <c r="L6"/>
  <c r="I7"/>
  <c r="I8"/>
  <c r="I9"/>
  <c r="I13"/>
  <c r="I14"/>
  <c r="I15"/>
  <c r="I16"/>
  <c r="I17"/>
  <c r="I20"/>
  <c r="I21"/>
  <c r="I22"/>
  <c r="I23"/>
  <c r="I26"/>
  <c r="I27"/>
  <c r="I28"/>
  <c r="I29"/>
  <c r="I6"/>
  <c r="F7"/>
  <c r="F8"/>
  <c r="F9"/>
  <c r="F13"/>
  <c r="F14"/>
  <c r="F15"/>
  <c r="F16"/>
  <c r="F21"/>
  <c r="F22"/>
  <c r="F23"/>
  <c r="F26"/>
  <c r="F27"/>
  <c r="F28"/>
  <c r="F29"/>
  <c r="G32" l="1"/>
  <c r="J32"/>
  <c r="M32"/>
  <c r="I32"/>
  <c r="L32"/>
  <c r="F32"/>
</calcChain>
</file>

<file path=xl/sharedStrings.xml><?xml version="1.0" encoding="utf-8"?>
<sst xmlns="http://schemas.openxmlformats.org/spreadsheetml/2006/main" count="125" uniqueCount="77">
  <si>
    <t>0100</t>
  </si>
  <si>
    <t>0102</t>
  </si>
  <si>
    <t>0104</t>
  </si>
  <si>
    <t>0105</t>
  </si>
  <si>
    <t>0107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</si>
  <si>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</si>
  <si>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</si>
  <si>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</si>
  <si>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</si>
  <si>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</si>
  <si>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</si>
  <si>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</si>
  <si>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</si>
  <si>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</si>
  <si>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0502</t>
  </si>
  <si>
    <t>0503</t>
  </si>
  <si>
    <t>0700</t>
  </si>
  <si>
    <t>0705</t>
  </si>
  <si>
    <t>0800</t>
  </si>
  <si>
    <t>0801</t>
  </si>
  <si>
    <t>1000</t>
  </si>
  <si>
    <t>1001</t>
  </si>
  <si>
    <t>1100</t>
  </si>
  <si>
    <t>1105</t>
  </si>
  <si>
    <t>Раздел, подраздел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</si>
  <si>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</si>
  <si>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</si>
  <si>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</si>
  <si>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</si>
  <si>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</si>
  <si>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</si>
  <si>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</si>
  <si>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</si>
  <si>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</si>
  <si>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</si>
  <si>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</si>
  <si>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</si>
  <si>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</si>
  <si>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</si>
  <si>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</si>
  <si>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(тыс.руб.)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</si>
  <si>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</si>
  <si>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</si>
  <si>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</si>
  <si>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</si>
  <si>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</si>
  <si>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</si>
  <si>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</si>
  <si>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</si>
  <si>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</si>
  <si>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</si>
  <si>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</si>
  <si>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</si>
  <si>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</si>
  <si>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</si>
  <si>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</si>
  <si>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</si>
  <si>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ИТОГО:</t>
  </si>
  <si>
    <t xml:space="preserve"> *</t>
  </si>
  <si>
    <t xml:space="preserve">  *</t>
  </si>
  <si>
    <t>0405</t>
  </si>
  <si>
    <t>Сельское хозяйство и рыболовство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</si>
  <si>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</si>
  <si>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</si>
  <si>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</t>
  </si>
  <si>
    <t>Проект на 2025год</t>
  </si>
  <si>
    <t>Расходы  бюджета Введенского сельского поселения по разделам и подразделам классификации расходов бюджетов на 2024 год и на плановый период 2025 и 2026 годов в сравнении с исполнением за 2022 год и ожидаемым исполнением за 2023 год</t>
  </si>
  <si>
    <t>Исполнено за 2022 год</t>
  </si>
  <si>
    <t>Ожидаемое исполнение за 2023год</t>
  </si>
  <si>
    <t>Проект на 2024 год</t>
  </si>
  <si>
    <t>2024 год к исполнению за 2022 год</t>
  </si>
  <si>
    <t>2024 год к ожидаемому исполнению за 2023 год</t>
  </si>
  <si>
    <t>2025 год к исполнению за 2022 год</t>
  </si>
  <si>
    <t>2025 год к ожидаемому исполнению за 2023 год</t>
  </si>
  <si>
    <t>Проект на 2026год</t>
  </si>
  <si>
    <t>2026 год к исполнению за 2022 год</t>
  </si>
  <si>
    <t>2026 год к ожидаемому исполнению за 2023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</si>
</sst>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0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164" fontId="6" fillId="0" borderId="2" xfId="6" applyNumberFormat="1" applyFont="1" applyFill="1" applyAlignment="1" applyProtection="1">
      <alignment horizontal="center" vertical="top" shrinkToFit="1"/>
    </xf>
    <xf numFmtId="0" fontId="7" fillId="0" borderId="2" xfId="4" applyNumberFormat="1" applyFont="1" applyAlignment="1" applyProtection="1">
      <alignment vertical="top" wrapText="1"/>
    </xf>
    <xf numFmtId="164" fontId="7" fillId="0" borderId="2" xfId="6" applyNumberFormat="1" applyFont="1" applyFill="1" applyAlignment="1" applyProtection="1">
      <alignment horizontal="center" vertical="top" shrinkToFit="1"/>
    </xf>
    <xf numFmtId="0" fontId="6" fillId="0" borderId="1" xfId="2" applyFont="1" applyAlignment="1">
      <alignment horizontal="right"/>
    </xf>
    <xf numFmtId="0" fontId="7" fillId="0" borderId="2" xfId="4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horizontal="center" vertical="top" wrapText="1"/>
    </xf>
    <xf numFmtId="49" fontId="6" fillId="0" borderId="2" xfId="4" applyNumberFormat="1" applyFont="1" applyAlignment="1" applyProtection="1">
      <alignment horizontal="center" vertical="top" wrapText="1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0" fontId="7" fillId="5" borderId="2" xfId="3" applyNumberFormat="1" applyFont="1" applyFill="1" applyProtection="1">
      <alignment horizontal="center" vertical="center" wrapText="1"/>
    </xf>
    <xf numFmtId="0" fontId="6" fillId="0" borderId="7" xfId="3" applyNumberFormat="1" applyFont="1" applyBorder="1" applyProtection="1">
      <alignment horizontal="center" vertical="center" wrapText="1"/>
    </xf>
    <xf numFmtId="4" fontId="0" fillId="0" borderId="0" xfId="0" applyNumberFormat="1" applyProtection="1">
      <protection locked="0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0" fillId="0" borderId="0" xfId="0" applyFont="1" applyProtection="1">
      <protection locked="0"/>
    </xf>
    <xf numFmtId="0" fontId="2" fillId="0" borderId="1" xfId="12" applyBorder="1">
      <alignment horizontal="left" wrapText="1"/>
    </xf>
    <xf numFmtId="164" fontId="7" fillId="0" borderId="1" xfId="6" applyNumberFormat="1" applyFont="1" applyFill="1" applyBorder="1" applyAlignment="1" applyProtection="1">
      <alignment horizontal="center" vertical="top" shrinkToFit="1"/>
    </xf>
    <xf numFmtId="165" fontId="7" fillId="0" borderId="2" xfId="6" applyNumberFormat="1" applyFont="1" applyFill="1" applyAlignment="1" applyProtection="1">
      <alignment horizontal="center" vertical="top" shrinkToFit="1"/>
    </xf>
    <xf numFmtId="165" fontId="6" fillId="0" borderId="2" xfId="6" applyNumberFormat="1" applyFont="1" applyFill="1" applyAlignment="1" applyProtection="1">
      <alignment horizontal="center" vertical="top" shrinkToFit="1"/>
    </xf>
    <xf numFmtId="165" fontId="7" fillId="0" borderId="6" xfId="6" applyNumberFormat="1" applyFont="1" applyFill="1" applyBorder="1" applyAlignment="1" applyProtection="1">
      <alignment horizontal="center" vertical="top" shrinkToFit="1"/>
    </xf>
    <xf numFmtId="164" fontId="9" fillId="0" borderId="2" xfId="6" applyNumberFormat="1" applyFont="1" applyFill="1" applyAlignment="1" applyProtection="1">
      <alignment horizontal="center" vertical="top" shrinkToFit="1"/>
    </xf>
    <xf numFmtId="165" fontId="7" fillId="0" borderId="9" xfId="6" applyNumberFormat="1" applyFont="1" applyFill="1" applyBorder="1" applyAlignment="1" applyProtection="1">
      <alignment horizontal="center" vertical="top" shrinkToFit="1"/>
    </xf>
    <xf numFmtId="0" fontId="2" fillId="5" borderId="1" xfId="2" applyFill="1" applyAlignment="1"/>
    <xf numFmtId="0" fontId="6" fillId="5" borderId="2" xfId="3" applyNumberFormat="1" applyFont="1" applyFill="1" applyProtection="1">
      <alignment horizontal="center" vertical="center" wrapText="1"/>
    </xf>
    <xf numFmtId="164" fontId="7" fillId="5" borderId="1" xfId="6" applyNumberFormat="1" applyFont="1" applyFill="1" applyBorder="1" applyAlignment="1" applyProtection="1">
      <alignment horizontal="center" vertical="top" shrinkToFit="1"/>
    </xf>
    <xf numFmtId="0" fontId="2" fillId="5" borderId="1" xfId="12" applyFill="1">
      <alignment horizontal="left" wrapText="1"/>
    </xf>
    <xf numFmtId="164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4" fontId="7" fillId="0" borderId="2" xfId="6" applyNumberFormat="1" applyFont="1" applyFill="1" applyAlignment="1" applyProtection="1">
      <alignment horizontal="center" vertical="top" shrinkToFit="1"/>
    </xf>
    <xf numFmtId="4" fontId="6" fillId="0" borderId="2" xfId="6" applyNumberFormat="1" applyFont="1" applyFill="1" applyAlignment="1" applyProtection="1">
      <alignment horizontal="center" vertical="top" shrinkToFit="1"/>
    </xf>
    <xf numFmtId="4" fontId="7" fillId="0" borderId="8" xfId="6" applyNumberFormat="1" applyFont="1" applyFill="1" applyBorder="1" applyAlignment="1" applyProtection="1">
      <alignment horizontal="center" vertical="top" shrinkToFit="1"/>
    </xf>
    <xf numFmtId="4" fontId="6" fillId="5" borderId="2" xfId="6" applyNumberFormat="1" applyFont="1" applyFill="1" applyAlignment="1" applyProtection="1">
      <alignment horizontal="center" vertical="top" shrinkToFit="1"/>
    </xf>
    <xf numFmtId="4" fontId="9" fillId="0" borderId="2" xfId="6" applyNumberFormat="1" applyFont="1" applyFill="1" applyAlignment="1" applyProtection="1">
      <alignment horizontal="center" vertical="top" shrinkToFi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7" fillId="0" borderId="6" xfId="8" applyNumberFormat="1" applyFont="1" applyBorder="1" applyProtection="1">
      <alignment horizontal="right"/>
    </xf>
    <xf numFmtId="0" fontId="8" fillId="0" borderId="1" xfId="1" applyNumberFormat="1" applyFont="1" applyAlignment="1" applyProtection="1">
      <alignment horizontal="center" vertical="top" wrapText="1"/>
    </xf>
  </cellXfs>
  <cellStyles count="29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workbookViewId="0">
      <pane ySplit="4" topLeftCell="A5" activePane="bottomLeft" state="frozen"/>
      <selection pane="bottomLeft" activeCell="E12" sqref="E12"/>
    </sheetView>
  </sheetViews>
  <sheetFormatPr defaultRowHeight="15" outlineLevelRow="1"/>
  <cols>
    <col min="1" max="1" width="50" style="10" customWidth="1"/>
    <col min="2" max="2" width="12.28515625" style="10" customWidth="1"/>
    <col min="3" max="3" width="13.140625" style="1" customWidth="1"/>
    <col min="4" max="4" width="16.5703125" style="1" customWidth="1"/>
    <col min="5" max="5" width="13.7109375" style="38" customWidth="1"/>
    <col min="6" max="6" width="13.7109375" style="1" customWidth="1"/>
    <col min="7" max="7" width="15" style="1" customWidth="1"/>
    <col min="8" max="8" width="13.140625" style="38" customWidth="1"/>
    <col min="9" max="10" width="13.140625" style="1" customWidth="1"/>
    <col min="11" max="11" width="13.140625" style="38" customWidth="1"/>
    <col min="12" max="13" width="13.140625" style="1" customWidth="1"/>
    <col min="14" max="16384" width="9.140625" style="1"/>
  </cols>
  <sheetData>
    <row r="1" spans="1:13" ht="33" customHeight="1">
      <c r="A1" s="47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 customHeight="1">
      <c r="A2" s="44"/>
      <c r="B2" s="44"/>
      <c r="C2" s="45"/>
      <c r="D2" s="45"/>
      <c r="E2" s="45"/>
      <c r="F2" s="45"/>
      <c r="G2" s="45"/>
      <c r="H2" s="45"/>
      <c r="I2" s="45"/>
      <c r="J2" s="45"/>
      <c r="K2" s="45"/>
      <c r="L2" s="2"/>
      <c r="M2" s="2"/>
    </row>
    <row r="3" spans="1:13" ht="12" customHeight="1">
      <c r="A3" s="7"/>
      <c r="B3" s="7"/>
      <c r="C3" s="6"/>
      <c r="D3" s="6"/>
      <c r="E3" s="33"/>
      <c r="F3" s="6"/>
      <c r="G3" s="6"/>
      <c r="H3" s="33"/>
      <c r="I3" s="6"/>
      <c r="J3" s="6"/>
      <c r="L3" s="6"/>
      <c r="M3" s="14" t="s">
        <v>40</v>
      </c>
    </row>
    <row r="4" spans="1:13" ht="54.75" customHeight="1">
      <c r="A4" s="18" t="s">
        <v>47</v>
      </c>
      <c r="B4" s="18" t="s">
        <v>24</v>
      </c>
      <c r="C4" s="5" t="s">
        <v>67</v>
      </c>
      <c r="D4" s="5" t="s">
        <v>68</v>
      </c>
      <c r="E4" s="20" t="s">
        <v>69</v>
      </c>
      <c r="F4" s="5" t="s">
        <v>70</v>
      </c>
      <c r="G4" s="5" t="s">
        <v>71</v>
      </c>
      <c r="H4" s="20" t="s">
        <v>65</v>
      </c>
      <c r="I4" s="5" t="s">
        <v>72</v>
      </c>
      <c r="J4" s="5" t="s">
        <v>73</v>
      </c>
      <c r="K4" s="20" t="s">
        <v>74</v>
      </c>
      <c r="L4" s="5" t="s">
        <v>75</v>
      </c>
      <c r="M4" s="5" t="s">
        <v>76</v>
      </c>
    </row>
    <row r="5" spans="1:13" ht="14.25" customHeight="1">
      <c r="A5" s="8">
        <v>1</v>
      </c>
      <c r="B5" s="8">
        <v>2</v>
      </c>
      <c r="C5" s="4">
        <v>3</v>
      </c>
      <c r="D5" s="4">
        <v>4</v>
      </c>
      <c r="E5" s="34">
        <v>5</v>
      </c>
      <c r="F5" s="4" t="s">
        <v>41</v>
      </c>
      <c r="G5" s="21" t="s">
        <v>42</v>
      </c>
      <c r="H5" s="34">
        <v>8</v>
      </c>
      <c r="I5" s="4" t="s">
        <v>43</v>
      </c>
      <c r="J5" s="4" t="s">
        <v>44</v>
      </c>
      <c r="K5" s="34">
        <v>11</v>
      </c>
      <c r="L5" s="4" t="s">
        <v>45</v>
      </c>
      <c r="M5" s="4" t="s">
        <v>46</v>
      </c>
    </row>
    <row r="6" spans="1:13">
      <c r="A6" s="12" t="s">
        <v>49</v>
      </c>
      <c r="B6" s="15" t="s">
        <v>0</v>
      </c>
      <c r="C6" s="39">
        <f>C7+C8+C10+C13</f>
        <v>3975528.34</v>
      </c>
      <c r="D6" s="39">
        <f>D7+D8+D9+D11+D12+D13+D10</f>
        <v>4246600.42</v>
      </c>
      <c r="E6" s="39">
        <f>E7+E8+E9+E11+E12+E13+E10</f>
        <v>4105497.0900000003</v>
      </c>
      <c r="F6" s="28">
        <f t="shared" ref="F6:F29" si="0">E6/C6</f>
        <v>1.0326921955736832</v>
      </c>
      <c r="G6" s="28">
        <f t="shared" ref="G6:G29" si="1">E6/D6</f>
        <v>0.96677263786452516</v>
      </c>
      <c r="H6" s="39">
        <f>H7+H8+H9+H11+H12+H13+H10</f>
        <v>4220391</v>
      </c>
      <c r="I6" s="28">
        <f>H6/C6</f>
        <v>1.0615924825730207</v>
      </c>
      <c r="J6" s="28">
        <f>H6/D6</f>
        <v>0.99382814076959947</v>
      </c>
      <c r="K6" s="39">
        <f>K7+K8+K9+K11+K12+K13+K10</f>
        <v>4084094</v>
      </c>
      <c r="L6" s="28">
        <f>K6/C6</f>
        <v>1.0273084859961028</v>
      </c>
      <c r="M6" s="28">
        <f>K6/D6</f>
        <v>0.96173258514395388</v>
      </c>
    </row>
    <row r="7" spans="1:13" s="25" customFormat="1" ht="32.25" customHeight="1" outlineLevel="1">
      <c r="A7" s="9" t="s">
        <v>48</v>
      </c>
      <c r="B7" s="16" t="s">
        <v>1</v>
      </c>
      <c r="C7" s="40">
        <v>732804.43</v>
      </c>
      <c r="D7" s="11">
        <v>858608.59</v>
      </c>
      <c r="E7" s="42">
        <v>917778</v>
      </c>
      <c r="F7" s="29">
        <f t="shared" si="0"/>
        <v>1.2524187387895567</v>
      </c>
      <c r="G7" s="29">
        <f t="shared" si="1"/>
        <v>1.0689131353787178</v>
      </c>
      <c r="H7" s="42">
        <v>917778</v>
      </c>
      <c r="I7" s="29">
        <f t="shared" ref="I7:I29" si="2">H7/C7</f>
        <v>1.2524187387895567</v>
      </c>
      <c r="J7" s="29">
        <f t="shared" ref="J7:J29" si="3">H7/D7</f>
        <v>1.0689131353787178</v>
      </c>
      <c r="K7" s="42">
        <v>917778</v>
      </c>
      <c r="L7" s="29">
        <f t="shared" ref="L7:L29" si="4">K7/C7</f>
        <v>1.2524187387895567</v>
      </c>
      <c r="M7" s="29">
        <f t="shared" ref="M7:M29" si="5">K7/D7</f>
        <v>1.0689131353787178</v>
      </c>
    </row>
    <row r="8" spans="1:13" s="25" customFormat="1" ht="38.25" outlineLevel="1">
      <c r="A8" s="9" t="s">
        <v>50</v>
      </c>
      <c r="B8" s="16" t="s">
        <v>2</v>
      </c>
      <c r="C8" s="40">
        <v>2916447.3</v>
      </c>
      <c r="D8" s="11">
        <v>3088089.34</v>
      </c>
      <c r="E8" s="42">
        <v>2878549.35</v>
      </c>
      <c r="F8" s="29">
        <f t="shared" si="0"/>
        <v>0.98700543980342115</v>
      </c>
      <c r="G8" s="29">
        <f t="shared" si="1"/>
        <v>0.93214574873666067</v>
      </c>
      <c r="H8" s="42">
        <v>3147549</v>
      </c>
      <c r="I8" s="29">
        <f t="shared" si="2"/>
        <v>1.0792408283873329</v>
      </c>
      <c r="J8" s="29">
        <f t="shared" si="3"/>
        <v>1.0192545141844893</v>
      </c>
      <c r="K8" s="42">
        <v>3011252</v>
      </c>
      <c r="L8" s="29">
        <f t="shared" si="4"/>
        <v>1.0325069134628286</v>
      </c>
      <c r="M8" s="29">
        <f t="shared" si="5"/>
        <v>0.97511816157494979</v>
      </c>
    </row>
    <row r="9" spans="1:13" s="25" customFormat="1" hidden="1" outlineLevel="1">
      <c r="A9" s="9" t="s">
        <v>51</v>
      </c>
      <c r="B9" s="16" t="s">
        <v>3</v>
      </c>
      <c r="C9" s="40">
        <v>0</v>
      </c>
      <c r="D9" s="11">
        <v>0</v>
      </c>
      <c r="E9" s="42">
        <v>0</v>
      </c>
      <c r="F9" s="29" t="e">
        <f t="shared" si="0"/>
        <v>#DIV/0!</v>
      </c>
      <c r="G9" s="29" t="e">
        <f t="shared" si="1"/>
        <v>#DIV/0!</v>
      </c>
      <c r="H9" s="42">
        <v>0</v>
      </c>
      <c r="I9" s="29" t="e">
        <f t="shared" si="2"/>
        <v>#DIV/0!</v>
      </c>
      <c r="J9" s="29" t="e">
        <f t="shared" si="3"/>
        <v>#DIV/0!</v>
      </c>
      <c r="K9" s="42">
        <v>0</v>
      </c>
      <c r="L9" s="29" t="e">
        <f t="shared" si="4"/>
        <v>#DIV/0!</v>
      </c>
      <c r="M9" s="29" t="e">
        <f t="shared" si="5"/>
        <v>#DIV/0!</v>
      </c>
    </row>
    <row r="10" spans="1:13" s="25" customFormat="1" ht="38.25" outlineLevel="1">
      <c r="A10" s="9" t="s">
        <v>63</v>
      </c>
      <c r="B10" s="17" t="s">
        <v>62</v>
      </c>
      <c r="C10" s="40">
        <v>42393.96</v>
      </c>
      <c r="D10" s="11">
        <v>41334.33</v>
      </c>
      <c r="E10" s="42">
        <v>44105.74</v>
      </c>
      <c r="F10" s="29" t="s">
        <v>64</v>
      </c>
      <c r="G10" s="29" t="s">
        <v>64</v>
      </c>
      <c r="H10" s="42">
        <v>0</v>
      </c>
      <c r="I10" s="29" t="s">
        <v>58</v>
      </c>
      <c r="J10" s="29" t="s">
        <v>64</v>
      </c>
      <c r="K10" s="42">
        <v>0</v>
      </c>
      <c r="L10" s="29" t="s">
        <v>58</v>
      </c>
      <c r="M10" s="29" t="s">
        <v>64</v>
      </c>
    </row>
    <row r="11" spans="1:13" s="25" customFormat="1" hidden="1" outlineLevel="1">
      <c r="A11" s="9" t="s">
        <v>52</v>
      </c>
      <c r="B11" s="16" t="s">
        <v>4</v>
      </c>
      <c r="C11" s="40">
        <v>0</v>
      </c>
      <c r="D11" s="11">
        <v>0</v>
      </c>
      <c r="E11" s="42">
        <v>0</v>
      </c>
      <c r="F11" s="29" t="s">
        <v>58</v>
      </c>
      <c r="G11" s="29" t="e">
        <f t="shared" si="1"/>
        <v>#DIV/0!</v>
      </c>
      <c r="H11" s="42">
        <v>0</v>
      </c>
      <c r="I11" s="29" t="s">
        <v>58</v>
      </c>
      <c r="J11" s="29" t="e">
        <f t="shared" si="3"/>
        <v>#DIV/0!</v>
      </c>
      <c r="K11" s="42">
        <v>0</v>
      </c>
      <c r="L11" s="29" t="s">
        <v>58</v>
      </c>
      <c r="M11" s="29" t="e">
        <f t="shared" si="5"/>
        <v>#DIV/0!</v>
      </c>
    </row>
    <row r="12" spans="1:13" s="25" customFormat="1" outlineLevel="1">
      <c r="A12" s="9" t="s">
        <v>53</v>
      </c>
      <c r="B12" s="16" t="s">
        <v>5</v>
      </c>
      <c r="C12" s="40">
        <v>0</v>
      </c>
      <c r="D12" s="11">
        <v>0</v>
      </c>
      <c r="E12" s="42">
        <v>10000</v>
      </c>
      <c r="F12" s="29" t="s">
        <v>58</v>
      </c>
      <c r="G12" s="29" t="s">
        <v>58</v>
      </c>
      <c r="H12" s="42">
        <v>10000</v>
      </c>
      <c r="I12" s="29" t="s">
        <v>58</v>
      </c>
      <c r="J12" s="29" t="s">
        <v>58</v>
      </c>
      <c r="K12" s="42">
        <v>10000</v>
      </c>
      <c r="L12" s="29" t="s">
        <v>58</v>
      </c>
      <c r="M12" s="29" t="s">
        <v>58</v>
      </c>
    </row>
    <row r="13" spans="1:13" s="25" customFormat="1" outlineLevel="1">
      <c r="A13" s="9" t="s">
        <v>54</v>
      </c>
      <c r="B13" s="16" t="s">
        <v>6</v>
      </c>
      <c r="C13" s="40">
        <v>283882.65000000002</v>
      </c>
      <c r="D13" s="11">
        <v>258568.16</v>
      </c>
      <c r="E13" s="42">
        <v>255064</v>
      </c>
      <c r="F13" s="29">
        <f t="shared" si="0"/>
        <v>0.89848393341403565</v>
      </c>
      <c r="G13" s="29">
        <f t="shared" si="1"/>
        <v>0.98644782868857483</v>
      </c>
      <c r="H13" s="42">
        <v>145064</v>
      </c>
      <c r="I13" s="29">
        <f t="shared" si="2"/>
        <v>0.51099987970381422</v>
      </c>
      <c r="J13" s="29">
        <f t="shared" si="3"/>
        <v>0.56102808636608625</v>
      </c>
      <c r="K13" s="42">
        <v>145064</v>
      </c>
      <c r="L13" s="29">
        <f t="shared" si="4"/>
        <v>0.51099987970381422</v>
      </c>
      <c r="M13" s="29">
        <f t="shared" si="5"/>
        <v>0.56102808636608625</v>
      </c>
    </row>
    <row r="14" spans="1:13">
      <c r="A14" s="12" t="s">
        <v>55</v>
      </c>
      <c r="B14" s="15" t="s">
        <v>7</v>
      </c>
      <c r="C14" s="39">
        <f>C15</f>
        <v>101000</v>
      </c>
      <c r="D14" s="13">
        <f t="shared" ref="D14:E14" si="6">D15</f>
        <v>115400</v>
      </c>
      <c r="E14" s="39">
        <f t="shared" si="6"/>
        <v>120600</v>
      </c>
      <c r="F14" s="28">
        <f t="shared" si="0"/>
        <v>1.194059405940594</v>
      </c>
      <c r="G14" s="28">
        <f t="shared" si="1"/>
        <v>1.0450606585788562</v>
      </c>
      <c r="H14" s="39">
        <f>H15</f>
        <v>124800</v>
      </c>
      <c r="I14" s="28">
        <f t="shared" si="2"/>
        <v>1.2356435643564356</v>
      </c>
      <c r="J14" s="28">
        <f t="shared" si="3"/>
        <v>1.0814558058925476</v>
      </c>
      <c r="K14" s="39">
        <f>K15</f>
        <v>124800</v>
      </c>
      <c r="L14" s="28">
        <f t="shared" si="4"/>
        <v>1.2356435643564356</v>
      </c>
      <c r="M14" s="28">
        <f t="shared" si="5"/>
        <v>1.0814558058925476</v>
      </c>
    </row>
    <row r="15" spans="1:13" s="25" customFormat="1" outlineLevel="1">
      <c r="A15" s="9" t="s">
        <v>56</v>
      </c>
      <c r="B15" s="16" t="s">
        <v>8</v>
      </c>
      <c r="C15" s="40">
        <v>101000</v>
      </c>
      <c r="D15" s="11">
        <v>115400</v>
      </c>
      <c r="E15" s="42">
        <v>120600</v>
      </c>
      <c r="F15" s="29">
        <f t="shared" si="0"/>
        <v>1.194059405940594</v>
      </c>
      <c r="G15" s="29">
        <f t="shared" si="1"/>
        <v>1.0450606585788562</v>
      </c>
      <c r="H15" s="42">
        <v>124800</v>
      </c>
      <c r="I15" s="29">
        <f t="shared" si="2"/>
        <v>1.2356435643564356</v>
      </c>
      <c r="J15" s="29">
        <f t="shared" si="3"/>
        <v>1.0814558058925476</v>
      </c>
      <c r="K15" s="42">
        <v>124800</v>
      </c>
      <c r="L15" s="29">
        <f t="shared" si="4"/>
        <v>1.2356435643564356</v>
      </c>
      <c r="M15" s="29">
        <f t="shared" si="5"/>
        <v>1.0814558058925476</v>
      </c>
    </row>
    <row r="16" spans="1:13" ht="25.5">
      <c r="A16" s="12" t="s">
        <v>25</v>
      </c>
      <c r="B16" s="15" t="s">
        <v>9</v>
      </c>
      <c r="C16" s="43">
        <f>C17</f>
        <v>103420</v>
      </c>
      <c r="D16" s="31">
        <f t="shared" ref="D16:E16" si="7">D17</f>
        <v>102238</v>
      </c>
      <c r="E16" s="43">
        <f t="shared" si="7"/>
        <v>125496</v>
      </c>
      <c r="F16" s="28">
        <f t="shared" si="0"/>
        <v>1.2134596789789209</v>
      </c>
      <c r="G16" s="28">
        <f t="shared" si="1"/>
        <v>1.22748880064164</v>
      </c>
      <c r="H16" s="43">
        <f>H17</f>
        <v>71580</v>
      </c>
      <c r="I16" s="28">
        <f t="shared" si="2"/>
        <v>0.69212918197640694</v>
      </c>
      <c r="J16" s="28">
        <f t="shared" si="3"/>
        <v>0.70013106672665737</v>
      </c>
      <c r="K16" s="43">
        <f>K17</f>
        <v>71580</v>
      </c>
      <c r="L16" s="28">
        <f t="shared" si="4"/>
        <v>0.69212918197640694</v>
      </c>
      <c r="M16" s="28">
        <f t="shared" si="5"/>
        <v>0.70013106672665737</v>
      </c>
    </row>
    <row r="17" spans="1:13" outlineLevel="1">
      <c r="A17" s="9" t="s">
        <v>26</v>
      </c>
      <c r="B17" s="16" t="s">
        <v>10</v>
      </c>
      <c r="C17" s="40">
        <v>103420</v>
      </c>
      <c r="D17" s="11">
        <v>102238</v>
      </c>
      <c r="E17" s="42">
        <v>125496</v>
      </c>
      <c r="F17" s="29">
        <f t="shared" si="0"/>
        <v>1.2134596789789209</v>
      </c>
      <c r="G17" s="29">
        <f t="shared" si="1"/>
        <v>1.22748880064164</v>
      </c>
      <c r="H17" s="42">
        <v>71580</v>
      </c>
      <c r="I17" s="29">
        <f t="shared" si="2"/>
        <v>0.69212918197640694</v>
      </c>
      <c r="J17" s="29">
        <f t="shared" si="3"/>
        <v>0.70013106672665737</v>
      </c>
      <c r="K17" s="42">
        <v>71580</v>
      </c>
      <c r="L17" s="29">
        <f t="shared" si="4"/>
        <v>0.69212918197640694</v>
      </c>
      <c r="M17" s="29">
        <f t="shared" si="5"/>
        <v>0.70013106672665737</v>
      </c>
    </row>
    <row r="18" spans="1:13">
      <c r="A18" s="12" t="s">
        <v>27</v>
      </c>
      <c r="B18" s="15" t="s">
        <v>11</v>
      </c>
      <c r="C18" s="39">
        <f>C20+C19</f>
        <v>514384.61</v>
      </c>
      <c r="D18" s="13">
        <f>D20+D19</f>
        <v>0</v>
      </c>
      <c r="E18" s="39">
        <f t="shared" ref="E18" si="8">E20</f>
        <v>1793736.38</v>
      </c>
      <c r="F18" s="28">
        <f t="shared" si="0"/>
        <v>3.4871501695978036</v>
      </c>
      <c r="G18" s="28" t="s">
        <v>64</v>
      </c>
      <c r="H18" s="39">
        <f>H20</f>
        <v>1793736.38</v>
      </c>
      <c r="I18" s="28">
        <f t="shared" si="2"/>
        <v>3.4871501695978036</v>
      </c>
      <c r="J18" s="28" t="s">
        <v>64</v>
      </c>
      <c r="K18" s="39">
        <f>K20</f>
        <v>1793736.38</v>
      </c>
      <c r="L18" s="28">
        <f t="shared" si="4"/>
        <v>3.4871501695978036</v>
      </c>
      <c r="M18" s="28" t="s">
        <v>64</v>
      </c>
    </row>
    <row r="19" spans="1:13" ht="15" hidden="1" customHeight="1">
      <c r="A19" s="9" t="s">
        <v>61</v>
      </c>
      <c r="B19" s="17" t="s">
        <v>60</v>
      </c>
      <c r="C19" s="40">
        <v>0</v>
      </c>
      <c r="D19" s="11">
        <v>0</v>
      </c>
      <c r="E19" s="42">
        <v>0</v>
      </c>
      <c r="F19" s="29" t="s">
        <v>64</v>
      </c>
      <c r="G19" s="29" t="s">
        <v>64</v>
      </c>
      <c r="H19" s="42">
        <v>0</v>
      </c>
      <c r="I19" s="29" t="s">
        <v>64</v>
      </c>
      <c r="J19" s="29" t="s">
        <v>64</v>
      </c>
      <c r="K19" s="42">
        <v>0</v>
      </c>
      <c r="L19" s="29" t="s">
        <v>64</v>
      </c>
      <c r="M19" s="29" t="s">
        <v>64</v>
      </c>
    </row>
    <row r="20" spans="1:13" outlineLevel="1">
      <c r="A20" s="9" t="s">
        <v>28</v>
      </c>
      <c r="B20" s="16" t="s">
        <v>12</v>
      </c>
      <c r="C20" s="40">
        <v>514384.61</v>
      </c>
      <c r="D20" s="11">
        <v>0</v>
      </c>
      <c r="E20" s="42">
        <v>1793736.38</v>
      </c>
      <c r="F20" s="29">
        <f t="shared" si="0"/>
        <v>3.4871501695978036</v>
      </c>
      <c r="G20" s="29" t="s">
        <v>64</v>
      </c>
      <c r="H20" s="42">
        <v>1793736.38</v>
      </c>
      <c r="I20" s="29">
        <f t="shared" si="2"/>
        <v>3.4871501695978036</v>
      </c>
      <c r="J20" s="29" t="s">
        <v>64</v>
      </c>
      <c r="K20" s="42">
        <v>1793736.38</v>
      </c>
      <c r="L20" s="29">
        <f t="shared" si="4"/>
        <v>3.4871501695978036</v>
      </c>
      <c r="M20" s="29" t="s">
        <v>64</v>
      </c>
    </row>
    <row r="21" spans="1:13">
      <c r="A21" s="12" t="s">
        <v>29</v>
      </c>
      <c r="B21" s="15" t="s">
        <v>13</v>
      </c>
      <c r="C21" s="39">
        <f>C22+C23</f>
        <v>1810044.92</v>
      </c>
      <c r="D21" s="13">
        <f t="shared" ref="D21:E21" si="9">D22+D23</f>
        <v>2365367.6300000004</v>
      </c>
      <c r="E21" s="39">
        <f t="shared" si="9"/>
        <v>862193.59000000008</v>
      </c>
      <c r="F21" s="28">
        <f t="shared" si="0"/>
        <v>0.47633822811425042</v>
      </c>
      <c r="G21" s="28">
        <f t="shared" si="1"/>
        <v>0.36450722461269158</v>
      </c>
      <c r="H21" s="39">
        <f>H22+H23</f>
        <v>535191.67999999993</v>
      </c>
      <c r="I21" s="28">
        <f t="shared" si="2"/>
        <v>0.29567867299116529</v>
      </c>
      <c r="J21" s="28">
        <f t="shared" si="3"/>
        <v>0.22626152197745256</v>
      </c>
      <c r="K21" s="39">
        <f>K22+K23</f>
        <v>179162</v>
      </c>
      <c r="L21" s="28">
        <f t="shared" si="4"/>
        <v>9.8982073881348762E-2</v>
      </c>
      <c r="M21" s="28">
        <f t="shared" si="5"/>
        <v>7.5743828455114168E-2</v>
      </c>
    </row>
    <row r="22" spans="1:13" outlineLevel="1">
      <c r="A22" s="9" t="s">
        <v>30</v>
      </c>
      <c r="B22" s="17" t="s">
        <v>14</v>
      </c>
      <c r="C22" s="40">
        <v>228228</v>
      </c>
      <c r="D22" s="11">
        <v>238195.20000000001</v>
      </c>
      <c r="E22" s="42">
        <v>238195.20000000001</v>
      </c>
      <c r="F22" s="29">
        <f t="shared" si="0"/>
        <v>1.0436721173563279</v>
      </c>
      <c r="G22" s="29">
        <f t="shared" si="1"/>
        <v>1</v>
      </c>
      <c r="H22" s="42">
        <v>238195.20000000001</v>
      </c>
      <c r="I22" s="29">
        <f t="shared" si="2"/>
        <v>1.0436721173563279</v>
      </c>
      <c r="J22" s="29">
        <f t="shared" si="3"/>
        <v>1</v>
      </c>
      <c r="K22" s="42">
        <v>0</v>
      </c>
      <c r="L22" s="29">
        <f t="shared" si="4"/>
        <v>0</v>
      </c>
      <c r="M22" s="29">
        <f t="shared" si="5"/>
        <v>0</v>
      </c>
    </row>
    <row r="23" spans="1:13" outlineLevel="1">
      <c r="A23" s="9" t="s">
        <v>31</v>
      </c>
      <c r="B23" s="17" t="s">
        <v>15</v>
      </c>
      <c r="C23" s="40">
        <v>1581816.92</v>
      </c>
      <c r="D23" s="11">
        <v>2127172.4300000002</v>
      </c>
      <c r="E23" s="42">
        <v>623998.39</v>
      </c>
      <c r="F23" s="29">
        <f t="shared" si="0"/>
        <v>0.39448205548338683</v>
      </c>
      <c r="G23" s="29">
        <f t="shared" si="1"/>
        <v>0.29334640727738276</v>
      </c>
      <c r="H23" s="42">
        <v>296996.47999999998</v>
      </c>
      <c r="I23" s="29">
        <f t="shared" si="2"/>
        <v>0.18775654517591076</v>
      </c>
      <c r="J23" s="29">
        <f t="shared" si="3"/>
        <v>0.13962031277360998</v>
      </c>
      <c r="K23" s="42">
        <v>179162</v>
      </c>
      <c r="L23" s="29">
        <f t="shared" si="4"/>
        <v>0.1132634236836966</v>
      </c>
      <c r="M23" s="29">
        <f t="shared" si="5"/>
        <v>8.422542407622309E-2</v>
      </c>
    </row>
    <row r="24" spans="1:13">
      <c r="A24" s="12" t="s">
        <v>32</v>
      </c>
      <c r="B24" s="15" t="s">
        <v>16</v>
      </c>
      <c r="C24" s="39">
        <f>C25</f>
        <v>0</v>
      </c>
      <c r="D24" s="13">
        <f t="shared" ref="D24:E24" si="10">D25</f>
        <v>0</v>
      </c>
      <c r="E24" s="39">
        <f t="shared" si="10"/>
        <v>0</v>
      </c>
      <c r="F24" s="28" t="s">
        <v>58</v>
      </c>
      <c r="G24" s="28" t="s">
        <v>58</v>
      </c>
      <c r="H24" s="39">
        <f>H25</f>
        <v>0</v>
      </c>
      <c r="I24" s="28" t="s">
        <v>58</v>
      </c>
      <c r="J24" s="28" t="s">
        <v>58</v>
      </c>
      <c r="K24" s="39">
        <f>K25</f>
        <v>0</v>
      </c>
      <c r="L24" s="28" t="s">
        <v>58</v>
      </c>
      <c r="M24" s="28" t="s">
        <v>59</v>
      </c>
    </row>
    <row r="25" spans="1:13" ht="25.5" outlineLevel="1">
      <c r="A25" s="9" t="s">
        <v>33</v>
      </c>
      <c r="B25" s="16" t="s">
        <v>17</v>
      </c>
      <c r="C25" s="40">
        <v>0</v>
      </c>
      <c r="D25" s="11">
        <v>0</v>
      </c>
      <c r="E25" s="42">
        <v>0</v>
      </c>
      <c r="F25" s="29" t="s">
        <v>58</v>
      </c>
      <c r="G25" s="29" t="s">
        <v>58</v>
      </c>
      <c r="H25" s="42">
        <v>0</v>
      </c>
      <c r="I25" s="29" t="s">
        <v>58</v>
      </c>
      <c r="J25" s="29" t="s">
        <v>58</v>
      </c>
      <c r="K25" s="42">
        <v>0</v>
      </c>
      <c r="L25" s="29" t="s">
        <v>59</v>
      </c>
      <c r="M25" s="29" t="s">
        <v>58</v>
      </c>
    </row>
    <row r="26" spans="1:13">
      <c r="A26" s="12" t="s">
        <v>34</v>
      </c>
      <c r="B26" s="15" t="s">
        <v>18</v>
      </c>
      <c r="C26" s="39">
        <f>C27</f>
        <v>1809772.14</v>
      </c>
      <c r="D26" s="13">
        <f t="shared" ref="D26:E26" si="11">D27</f>
        <v>2010803.52</v>
      </c>
      <c r="E26" s="39">
        <f t="shared" si="11"/>
        <v>1689859</v>
      </c>
      <c r="F26" s="28">
        <f t="shared" si="0"/>
        <v>0.93374130513468956</v>
      </c>
      <c r="G26" s="28">
        <f t="shared" si="1"/>
        <v>0.84038991537074692</v>
      </c>
      <c r="H26" s="39">
        <f>H27</f>
        <v>1568659</v>
      </c>
      <c r="I26" s="28">
        <f t="shared" si="2"/>
        <v>0.8667715483784606</v>
      </c>
      <c r="J26" s="28">
        <f t="shared" si="3"/>
        <v>0.78011550327900758</v>
      </c>
      <c r="K26" s="39">
        <f>K27</f>
        <v>1568659</v>
      </c>
      <c r="L26" s="28">
        <f t="shared" si="4"/>
        <v>0.8667715483784606</v>
      </c>
      <c r="M26" s="28">
        <f t="shared" si="5"/>
        <v>0.78011550327900758</v>
      </c>
    </row>
    <row r="27" spans="1:13" outlineLevel="1">
      <c r="A27" s="9" t="s">
        <v>35</v>
      </c>
      <c r="B27" s="16" t="s">
        <v>19</v>
      </c>
      <c r="C27" s="40">
        <v>1809772.14</v>
      </c>
      <c r="D27" s="40">
        <v>2010803.52</v>
      </c>
      <c r="E27" s="42">
        <v>1689859</v>
      </c>
      <c r="F27" s="29">
        <f t="shared" si="0"/>
        <v>0.93374130513468956</v>
      </c>
      <c r="G27" s="29">
        <f t="shared" si="1"/>
        <v>0.84038991537074692</v>
      </c>
      <c r="H27" s="42">
        <v>1568659</v>
      </c>
      <c r="I27" s="29">
        <f t="shared" si="2"/>
        <v>0.8667715483784606</v>
      </c>
      <c r="J27" s="29">
        <f t="shared" si="3"/>
        <v>0.78011550327900758</v>
      </c>
      <c r="K27" s="42">
        <v>1568659</v>
      </c>
      <c r="L27" s="29">
        <f t="shared" si="4"/>
        <v>0.8667715483784606</v>
      </c>
      <c r="M27" s="29">
        <f t="shared" si="5"/>
        <v>0.78011550327900758</v>
      </c>
    </row>
    <row r="28" spans="1:13">
      <c r="A28" s="12" t="s">
        <v>36</v>
      </c>
      <c r="B28" s="15" t="s">
        <v>20</v>
      </c>
      <c r="C28" s="39">
        <f>C29</f>
        <v>543784.31999999995</v>
      </c>
      <c r="D28" s="13">
        <f t="shared" ref="D28:E28" si="12">D29</f>
        <v>477403.56</v>
      </c>
      <c r="E28" s="39">
        <f t="shared" si="12"/>
        <v>500000</v>
      </c>
      <c r="F28" s="28">
        <f t="shared" si="0"/>
        <v>0.91948219470543036</v>
      </c>
      <c r="G28" s="28">
        <f t="shared" si="1"/>
        <v>1.0473319470009816</v>
      </c>
      <c r="H28" s="39">
        <f>H29</f>
        <v>200000</v>
      </c>
      <c r="I28" s="28">
        <f t="shared" si="2"/>
        <v>0.36779287788217213</v>
      </c>
      <c r="J28" s="28">
        <f t="shared" si="3"/>
        <v>0.4189327788003927</v>
      </c>
      <c r="K28" s="39">
        <f>K29</f>
        <v>200000</v>
      </c>
      <c r="L28" s="28">
        <f t="shared" si="4"/>
        <v>0.36779287788217213</v>
      </c>
      <c r="M28" s="28">
        <f t="shared" si="5"/>
        <v>0.4189327788003927</v>
      </c>
    </row>
    <row r="29" spans="1:13" outlineLevel="1">
      <c r="A29" s="9" t="s">
        <v>37</v>
      </c>
      <c r="B29" s="16" t="s">
        <v>21</v>
      </c>
      <c r="C29" s="40">
        <v>543784.31999999995</v>
      </c>
      <c r="D29" s="11">
        <v>477403.56</v>
      </c>
      <c r="E29" s="42">
        <v>500000</v>
      </c>
      <c r="F29" s="29">
        <f t="shared" si="0"/>
        <v>0.91948219470543036</v>
      </c>
      <c r="G29" s="29">
        <f t="shared" si="1"/>
        <v>1.0473319470009816</v>
      </c>
      <c r="H29" s="42">
        <v>200000</v>
      </c>
      <c r="I29" s="29">
        <f t="shared" si="2"/>
        <v>0.36779287788217213</v>
      </c>
      <c r="J29" s="29">
        <f t="shared" si="3"/>
        <v>0.4189327788003927</v>
      </c>
      <c r="K29" s="42">
        <v>200000</v>
      </c>
      <c r="L29" s="29">
        <f t="shared" si="4"/>
        <v>0.36779287788217213</v>
      </c>
      <c r="M29" s="29">
        <f t="shared" si="5"/>
        <v>0.4189327788003927</v>
      </c>
    </row>
    <row r="30" spans="1:13">
      <c r="A30" s="12" t="s">
        <v>38</v>
      </c>
      <c r="B30" s="15" t="s">
        <v>22</v>
      </c>
      <c r="C30" s="39">
        <f>C31</f>
        <v>10000</v>
      </c>
      <c r="D30" s="13">
        <f t="shared" ref="D30:E30" si="13">D31</f>
        <v>10000</v>
      </c>
      <c r="E30" s="39">
        <f t="shared" si="13"/>
        <v>0</v>
      </c>
      <c r="F30" s="28" t="s">
        <v>64</v>
      </c>
      <c r="G30" s="28" t="s">
        <v>58</v>
      </c>
      <c r="H30" s="39">
        <f>H31</f>
        <v>0</v>
      </c>
      <c r="I30" s="28" t="s">
        <v>64</v>
      </c>
      <c r="J30" s="28" t="s">
        <v>58</v>
      </c>
      <c r="K30" s="39">
        <f>K31</f>
        <v>0</v>
      </c>
      <c r="L30" s="28" t="s">
        <v>64</v>
      </c>
      <c r="M30" s="28" t="s">
        <v>58</v>
      </c>
    </row>
    <row r="31" spans="1:13" outlineLevel="1">
      <c r="A31" s="9" t="s">
        <v>39</v>
      </c>
      <c r="B31" s="16" t="s">
        <v>23</v>
      </c>
      <c r="C31" s="40">
        <v>10000</v>
      </c>
      <c r="D31" s="11">
        <v>10000</v>
      </c>
      <c r="E31" s="42">
        <v>0</v>
      </c>
      <c r="F31" s="29" t="s">
        <v>64</v>
      </c>
      <c r="G31" s="29" t="s">
        <v>58</v>
      </c>
      <c r="H31" s="42">
        <v>0</v>
      </c>
      <c r="I31" s="29" t="s">
        <v>64</v>
      </c>
      <c r="J31" s="29" t="s">
        <v>58</v>
      </c>
      <c r="K31" s="42">
        <v>0</v>
      </c>
      <c r="L31" s="29" t="s">
        <v>64</v>
      </c>
      <c r="M31" s="29" t="s">
        <v>58</v>
      </c>
    </row>
    <row r="32" spans="1:13" ht="12.75" customHeight="1">
      <c r="A32" s="46" t="s">
        <v>57</v>
      </c>
      <c r="B32" s="46"/>
      <c r="C32" s="41">
        <f>C6+C14+C16+C18+C21+C24+C26+C28+C30</f>
        <v>8867934.3300000001</v>
      </c>
      <c r="D32" s="41">
        <f t="shared" ref="D32:E32" si="14">D6+D14+D16+D18+D21+D24+D26+D28+D30</f>
        <v>9327813.1300000008</v>
      </c>
      <c r="E32" s="41">
        <f t="shared" si="14"/>
        <v>9197382.0599999987</v>
      </c>
      <c r="F32" s="28">
        <f t="shared" ref="F32" si="15">E32/C32</f>
        <v>1.0371504476398168</v>
      </c>
      <c r="G32" s="30">
        <f t="shared" ref="G32" si="16">E32/D32</f>
        <v>0.98601697223323315</v>
      </c>
      <c r="H32" s="41">
        <f>H6+H14+H16+H18+H21+H24+H26+H28+H30</f>
        <v>8514358.0599999987</v>
      </c>
      <c r="I32" s="28">
        <f t="shared" ref="I32" si="17">H32/C32</f>
        <v>0.9601286774526665</v>
      </c>
      <c r="J32" s="30">
        <f t="shared" ref="J32" si="18">H32/D32</f>
        <v>0.91279252074810791</v>
      </c>
      <c r="K32" s="41">
        <f>K6+K14+K16+K18+K21+K24+K26+K28+K30</f>
        <v>8022031.3799999999</v>
      </c>
      <c r="L32" s="28">
        <f t="shared" ref="L32" si="19">K32/C32</f>
        <v>0.90461104936937442</v>
      </c>
      <c r="M32" s="32">
        <f t="shared" ref="M32" si="20">K32/D32</f>
        <v>0.86001201655719695</v>
      </c>
    </row>
    <row r="33" spans="1:13">
      <c r="A33" s="23"/>
      <c r="B33" s="23"/>
      <c r="C33" s="24"/>
      <c r="D33" s="26"/>
      <c r="E33" s="35"/>
      <c r="F33" s="27"/>
      <c r="G33" s="27"/>
      <c r="H33" s="35"/>
      <c r="I33" s="27"/>
      <c r="J33" s="27"/>
      <c r="K33" s="35"/>
      <c r="L33" s="26"/>
      <c r="M33" s="3"/>
    </row>
    <row r="34" spans="1:13">
      <c r="C34" s="22"/>
      <c r="D34" s="19"/>
      <c r="E34" s="36"/>
      <c r="F34" s="24"/>
      <c r="G34" s="24"/>
      <c r="H34" s="36"/>
      <c r="I34" s="24"/>
      <c r="J34" s="24"/>
      <c r="K34" s="36"/>
      <c r="L34" s="19"/>
      <c r="M34" s="19"/>
    </row>
    <row r="35" spans="1:13">
      <c r="E35" s="37"/>
      <c r="F35" s="19"/>
      <c r="G35" s="19"/>
      <c r="H35" s="37"/>
      <c r="I35" s="19"/>
      <c r="J35" s="19"/>
      <c r="K35" s="37"/>
    </row>
  </sheetData>
  <mergeCells count="3">
    <mergeCell ref="A2:K2"/>
    <mergeCell ref="A32:B32"/>
    <mergeCell ref="A1:M1"/>
  </mergeCells>
  <pageMargins left="0.78749999999999998" right="0.59027779999999996" top="0.59027779999999996" bottom="0.59027779999999996" header="0.39374999999999999" footer="0.51180550000000002"/>
  <pageSetup paperSize="9" scale="6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Любовь</cp:lastModifiedBy>
  <cp:lastPrinted>2019-11-01T12:22:20Z</cp:lastPrinted>
  <dcterms:created xsi:type="dcterms:W3CDTF">2018-10-31T12:49:20Z</dcterms:created>
  <dcterms:modified xsi:type="dcterms:W3CDTF">2023-11-24T07:39:53Z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