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2435"/>
  </bookViews>
  <sheets>
    <sheet name="Документ" sheetId="2" r:id="rId1"/>
  </sheets>
  <definedNames>
    <definedName name="_xlnm.Print_Titles" localSheetId="0">Документ!$4:$4</definedName>
  </definedNames>
  <calcPr calcId="124519"/>
</workbook>
</file>

<file path=xl/calcChain.xml><?xml version="1.0" encoding="utf-8"?>
<calcChain xmlns="http://schemas.openxmlformats.org/spreadsheetml/2006/main">
  <c r="M30" i="2"/>
  <c r="L30"/>
  <c r="M29"/>
  <c r="M28"/>
  <c r="M27"/>
  <c r="L27"/>
  <c r="M26"/>
  <c r="L26"/>
  <c r="M25"/>
  <c r="L25"/>
  <c r="M24"/>
  <c r="L24"/>
  <c r="L23"/>
  <c r="L22"/>
  <c r="M21"/>
  <c r="L21"/>
  <c r="M20"/>
  <c r="L20"/>
  <c r="M19"/>
  <c r="L19"/>
  <c r="M18"/>
  <c r="L18"/>
  <c r="M17"/>
  <c r="L17"/>
  <c r="M16"/>
  <c r="L16"/>
  <c r="M15"/>
  <c r="L15"/>
  <c r="M14"/>
  <c r="L14"/>
  <c r="M13"/>
  <c r="L13"/>
  <c r="M12"/>
  <c r="L12"/>
  <c r="M9"/>
  <c r="L9"/>
  <c r="M8"/>
  <c r="L8"/>
  <c r="M7"/>
  <c r="L7"/>
  <c r="M6"/>
  <c r="L6"/>
  <c r="J12"/>
  <c r="I12"/>
  <c r="J30"/>
  <c r="I30"/>
  <c r="J29"/>
  <c r="J28"/>
  <c r="J27"/>
  <c r="I27"/>
  <c r="J26"/>
  <c r="I26"/>
  <c r="J25"/>
  <c r="I25"/>
  <c r="J24"/>
  <c r="I24"/>
  <c r="I23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9"/>
  <c r="I9"/>
  <c r="J8"/>
  <c r="I8"/>
  <c r="J7"/>
  <c r="I7"/>
  <c r="J6"/>
  <c r="I6"/>
  <c r="K28"/>
  <c r="K26"/>
  <c r="K24"/>
  <c r="K22"/>
  <c r="K19"/>
  <c r="K17"/>
  <c r="K15"/>
  <c r="K13"/>
  <c r="K6"/>
  <c r="H28"/>
  <c r="H26"/>
  <c r="H24"/>
  <c r="H22"/>
  <c r="H19"/>
  <c r="H17"/>
  <c r="H15"/>
  <c r="H13"/>
  <c r="H6"/>
  <c r="H30" s="1"/>
  <c r="G30"/>
  <c r="F30"/>
  <c r="G29"/>
  <c r="G28"/>
  <c r="G27"/>
  <c r="F27"/>
  <c r="G26"/>
  <c r="F26"/>
  <c r="G25"/>
  <c r="F25"/>
  <c r="G24"/>
  <c r="F24"/>
  <c r="F23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9"/>
  <c r="F9"/>
  <c r="G8"/>
  <c r="F8"/>
  <c r="G7"/>
  <c r="F7"/>
  <c r="G6"/>
  <c r="F6"/>
  <c r="E28"/>
  <c r="E26"/>
  <c r="E24"/>
  <c r="E22"/>
  <c r="E19"/>
  <c r="E17"/>
  <c r="E15"/>
  <c r="E13"/>
  <c r="E6"/>
  <c r="E30" s="1"/>
  <c r="D28"/>
  <c r="D26"/>
  <c r="D24"/>
  <c r="D21"/>
  <c r="D22"/>
  <c r="D19"/>
  <c r="D17"/>
  <c r="D15"/>
  <c r="D13"/>
  <c r="D6"/>
  <c r="D30" s="1"/>
  <c r="C8"/>
  <c r="C30"/>
  <c r="C28"/>
  <c r="C26"/>
  <c r="C24"/>
  <c r="C22"/>
  <c r="C19"/>
  <c r="C17"/>
  <c r="C15"/>
  <c r="C13"/>
  <c r="C6"/>
  <c r="K30" l="1"/>
</calcChain>
</file>

<file path=xl/sharedStrings.xml><?xml version="1.0" encoding="utf-8"?>
<sst xmlns="http://schemas.openxmlformats.org/spreadsheetml/2006/main" count="69" uniqueCount="69">
  <si>
    <t>0100</t>
  </si>
  <si>
    <t>0102</t>
  </si>
  <si>
    <t>0104</t>
  </si>
  <si>
    <t>0105</t>
  </si>
  <si>
    <t>0111</t>
  </si>
  <si>
    <t>0113</t>
  </si>
  <si>
    <t>0200</t>
  </si>
  <si>
    <t>0203</t>
  </si>
  <si>
    <t>0300</t>
  </si>
  <si>
    <t>0310</t>
  </si>
  <si>
    <t>0400</t>
  </si>
  <si>
    <t>0409</t>
  </si>
  <si>
    <t>0500</t>
  </si>
  <si>
    <t>0502</t>
  </si>
  <si>
    <t>0503</t>
  </si>
  <si>
    <t>0700</t>
  </si>
  <si>
    <t>0705</t>
  </si>
  <si>
    <t>0800</t>
  </si>
  <si>
    <t>0801</t>
  </si>
  <si>
    <t>1000</t>
  </si>
  <si>
    <t>1001</t>
  </si>
  <si>
    <t>1100</t>
  </si>
  <si>
    <t>1101</t>
  </si>
  <si>
    <t>Раздел, подраздел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</si>
  <si>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</si>
  <si>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</si>
  <si>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</si>
  <si>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</si>
  <si>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</si>
  <si>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</si>
  <si>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</si>
  <si>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</si>
  <si>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Профессиональная подготовка, переподготовка и повышение квалификации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</si>
  <si>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</si>
  <si>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</si>
  <si>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</si>
  <si>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</si>
  <si>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</si>
  <si>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</si>
  <si>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(тыс.руб.)</t>
  </si>
  <si>
    <t>Проект на 2020 год</t>
  </si>
  <si>
    <t>Проект на 2021 год</t>
  </si>
  <si>
    <t>6=5/3</t>
  </si>
  <si>
    <t>7=5/4</t>
  </si>
  <si>
    <t>9=8/3</t>
  </si>
  <si>
    <t>10=8/4</t>
  </si>
  <si>
    <t>12=11/3</t>
  </si>
  <si>
    <t>13=11/4</t>
  </si>
  <si>
    <t>Наименование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</si>
  <si>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</si>
  <si>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</si>
  <si>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</si>
  <si>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</si>
  <si>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</si>
  <si>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</si>
  <si>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</si>
  <si>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</si>
  <si>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ИТОГО:</t>
  </si>
  <si>
    <t>Исполнено за 2018 год</t>
  </si>
  <si>
    <t>Ожидаемое исполнение за 2019 год</t>
  </si>
  <si>
    <t>2020 год к исполнению за 2018 год</t>
  </si>
  <si>
    <t>2020 год к ожидаемому исполнению за 2019 год</t>
  </si>
  <si>
    <t>2021 год к исполнению за 2018 год</t>
  </si>
  <si>
    <t>2021 год к ожидаемому исполнению за 2019 год</t>
  </si>
  <si>
    <t>Проект на 2022 год</t>
  </si>
  <si>
    <t>2022 год к исполнению за 2018 год</t>
  </si>
  <si>
    <t>2022 год к ожидаемому исполнению за 2019 год</t>
  </si>
  <si>
    <t>Расходы бюджета Введенского сельского поселения по разделам и подразделам классификации расходов бюджетов на 2020 год и на плановый период 2021 и 2022 годов в сравнении с исполнением за 2018 год и ожидаемым исполнением за 2019 год</t>
  </si>
  <si>
    <t>Обеспечение и проведение выборов и референдумов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</si>
</sst>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9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0">
    <xf numFmtId="0" fontId="0" fillId="0" borderId="0"/>
    <xf numFmtId="0" fontId="1" fillId="0" borderId="1">
      <alignment horizontal="center"/>
    </xf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49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/>
    <xf numFmtId="0" fontId="2" fillId="0" borderId="1">
      <alignment horizontal="left" wrapText="1"/>
    </xf>
    <xf numFmtId="0" fontId="5" fillId="0" borderId="0"/>
    <xf numFmtId="0" fontId="5" fillId="0" borderId="0"/>
    <xf numFmtId="0" fontId="5" fillId="0" borderId="0"/>
    <xf numFmtId="0" fontId="4" fillId="0" borderId="1"/>
    <xf numFmtId="0" fontId="4" fillId="0" borderId="1"/>
    <xf numFmtId="0" fontId="2" fillId="4" borderId="1"/>
    <xf numFmtId="0" fontId="2" fillId="4" borderId="4"/>
    <xf numFmtId="0" fontId="2" fillId="4" borderId="3"/>
    <xf numFmtId="0" fontId="2" fillId="4" borderId="1">
      <alignment shrinkToFit="1"/>
    </xf>
    <xf numFmtId="0" fontId="2" fillId="4" borderId="5"/>
    <xf numFmtId="0" fontId="2" fillId="4" borderId="5">
      <alignment horizontal="center"/>
    </xf>
    <xf numFmtId="4" fontId="3" fillId="0" borderId="2">
      <alignment horizontal="right" vertical="top" shrinkToFit="1"/>
    </xf>
    <xf numFmtId="49" fontId="2" fillId="0" borderId="2">
      <alignment vertical="top" wrapText="1"/>
    </xf>
    <xf numFmtId="4" fontId="2" fillId="0" borderId="2">
      <alignment horizontal="right" vertical="top" shrinkToFit="1"/>
    </xf>
    <xf numFmtId="0" fontId="2" fillId="4" borderId="5">
      <alignment shrinkToFit="1"/>
    </xf>
    <xf numFmtId="0" fontId="2" fillId="4" borderId="3">
      <alignment horizontal="center"/>
    </xf>
    <xf numFmtId="9" fontId="5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Protection="1">
      <protection locked="0"/>
    </xf>
    <xf numFmtId="0" fontId="1" fillId="0" borderId="1" xfId="1">
      <alignment horizontal="center"/>
    </xf>
    <xf numFmtId="0" fontId="2" fillId="0" borderId="1" xfId="12">
      <alignment horizontal="left" wrapText="1"/>
    </xf>
    <xf numFmtId="0" fontId="6" fillId="0" borderId="2" xfId="3" applyNumberFormat="1" applyFont="1" applyProtection="1">
      <alignment horizontal="center" vertical="center" wrapText="1"/>
    </xf>
    <xf numFmtId="0" fontId="7" fillId="0" borderId="2" xfId="3" applyNumberFormat="1" applyFont="1" applyProtection="1">
      <alignment horizontal="center" vertical="center" wrapText="1"/>
    </xf>
    <xf numFmtId="0" fontId="2" fillId="0" borderId="1" xfId="2" applyAlignment="1"/>
    <xf numFmtId="0" fontId="2" fillId="0" borderId="1" xfId="2" applyNumberFormat="1" applyAlignment="1" applyProtection="1">
      <alignment vertical="top"/>
    </xf>
    <xf numFmtId="0" fontId="6" fillId="0" borderId="2" xfId="3" applyNumberFormat="1" applyFont="1" applyAlignment="1" applyProtection="1">
      <alignment horizontal="center" vertical="top" wrapText="1"/>
    </xf>
    <xf numFmtId="0" fontId="6" fillId="0" borderId="2" xfId="4" applyNumberFormat="1" applyFont="1" applyAlignment="1" applyProtection="1">
      <alignment vertical="top" wrapText="1"/>
    </xf>
    <xf numFmtId="0" fontId="0" fillId="0" borderId="0" xfId="0" applyAlignment="1" applyProtection="1">
      <alignment vertical="top"/>
      <protection locked="0"/>
    </xf>
    <xf numFmtId="164" fontId="6" fillId="0" borderId="2" xfId="6" applyNumberFormat="1" applyFont="1" applyFill="1" applyAlignment="1" applyProtection="1">
      <alignment horizontal="center" vertical="top" shrinkToFit="1"/>
    </xf>
    <xf numFmtId="165" fontId="6" fillId="0" borderId="2" xfId="29" applyNumberFormat="1" applyFont="1" applyFill="1" applyBorder="1" applyAlignment="1" applyProtection="1">
      <alignment horizontal="center" vertical="top" shrinkToFit="1"/>
    </xf>
    <xf numFmtId="164" fontId="7" fillId="0" borderId="6" xfId="9" applyNumberFormat="1" applyFont="1" applyFill="1" applyBorder="1" applyAlignment="1" applyProtection="1">
      <alignment horizontal="center" vertical="top" shrinkToFit="1"/>
    </xf>
    <xf numFmtId="0" fontId="7" fillId="0" borderId="2" xfId="4" applyNumberFormat="1" applyFont="1" applyAlignment="1" applyProtection="1">
      <alignment vertical="top" wrapText="1"/>
    </xf>
    <xf numFmtId="164" fontId="7" fillId="0" borderId="2" xfId="6" applyNumberFormat="1" applyFont="1" applyFill="1" applyAlignment="1" applyProtection="1">
      <alignment horizontal="center" vertical="top" shrinkToFit="1"/>
    </xf>
    <xf numFmtId="165" fontId="7" fillId="0" borderId="2" xfId="29" applyNumberFormat="1" applyFont="1" applyFill="1" applyBorder="1" applyAlignment="1" applyProtection="1">
      <alignment horizontal="center" vertical="top" shrinkToFit="1"/>
    </xf>
    <xf numFmtId="0" fontId="6" fillId="0" borderId="1" xfId="2" applyFont="1" applyAlignment="1">
      <alignment horizontal="right"/>
    </xf>
    <xf numFmtId="0" fontId="7" fillId="0" borderId="2" xfId="4" applyNumberFormat="1" applyFont="1" applyAlignment="1" applyProtection="1">
      <alignment horizontal="center" vertical="top" wrapText="1"/>
    </xf>
    <xf numFmtId="0" fontId="6" fillId="0" borderId="2" xfId="4" applyNumberFormat="1" applyFont="1" applyAlignment="1" applyProtection="1">
      <alignment horizontal="center" vertical="top" wrapText="1"/>
    </xf>
    <xf numFmtId="49" fontId="6" fillId="0" borderId="2" xfId="4" applyNumberFormat="1" applyFont="1" applyAlignment="1" applyProtection="1">
      <alignment horizontal="center" vertical="top" wrapText="1"/>
    </xf>
    <xf numFmtId="0" fontId="7" fillId="0" borderId="2" xfId="3" applyNumberFormat="1" applyFont="1" applyAlignment="1" applyProtection="1">
      <alignment horizontal="center" vertical="center" wrapText="1"/>
    </xf>
    <xf numFmtId="164" fontId="0" fillId="0" borderId="0" xfId="0" applyNumberFormat="1" applyProtection="1">
      <protection locked="0"/>
    </xf>
    <xf numFmtId="164" fontId="6" fillId="0" borderId="2" xfId="6" applyNumberFormat="1" applyFont="1" applyFill="1" applyAlignment="1" applyProtection="1">
      <alignment horizontal="center" vertical="center" shrinkToFit="1"/>
    </xf>
    <xf numFmtId="0" fontId="7" fillId="5" borderId="2" xfId="3" applyNumberFormat="1" applyFont="1" applyFill="1" applyProtection="1">
      <alignment horizontal="center" vertical="center" wrapText="1"/>
    </xf>
    <xf numFmtId="164" fontId="6" fillId="0" borderId="2" xfId="5" applyNumberFormat="1" applyFont="1" applyFill="1" applyAlignment="1" applyProtection="1">
      <alignment horizontal="center" vertical="center" shrinkToFit="1"/>
    </xf>
    <xf numFmtId="165" fontId="7" fillId="0" borderId="8" xfId="29" applyNumberFormat="1" applyFont="1" applyFill="1" applyBorder="1" applyAlignment="1" applyProtection="1">
      <alignment horizontal="center" vertical="top" shrinkToFit="1"/>
    </xf>
    <xf numFmtId="165" fontId="6" fillId="0" borderId="8" xfId="29" applyNumberFormat="1" applyFont="1" applyFill="1" applyBorder="1" applyAlignment="1" applyProtection="1">
      <alignment horizontal="center" vertical="top" shrinkToFit="1"/>
    </xf>
    <xf numFmtId="0" fontId="6" fillId="0" borderId="7" xfId="3" applyNumberFormat="1" applyFont="1" applyBorder="1" applyProtection="1">
      <alignment horizontal="center" vertical="center" wrapText="1"/>
    </xf>
    <xf numFmtId="165" fontId="7" fillId="0" borderId="6" xfId="29" applyNumberFormat="1" applyFont="1" applyFill="1" applyBorder="1" applyAlignment="1" applyProtection="1">
      <alignment horizontal="center" vertical="top" shrinkToFit="1"/>
    </xf>
    <xf numFmtId="165" fontId="6" fillId="0" borderId="6" xfId="29" applyNumberFormat="1" applyFont="1" applyFill="1" applyBorder="1" applyAlignment="1" applyProtection="1">
      <alignment horizontal="center" vertical="top" shrinkToFit="1"/>
    </xf>
    <xf numFmtId="4" fontId="0" fillId="0" borderId="0" xfId="0" applyNumberFormat="1" applyProtection="1">
      <protection locked="0"/>
    </xf>
    <xf numFmtId="0" fontId="1" fillId="0" borderId="1" xfId="1" applyNumberFormat="1" applyProtection="1">
      <alignment horizontal="center"/>
    </xf>
    <xf numFmtId="0" fontId="1" fillId="0" borderId="1" xfId="1">
      <alignment horizontal="center"/>
    </xf>
    <xf numFmtId="0" fontId="7" fillId="0" borderId="6" xfId="8" applyNumberFormat="1" applyFont="1" applyBorder="1" applyProtection="1">
      <alignment horizontal="right"/>
    </xf>
    <xf numFmtId="0" fontId="2" fillId="0" borderId="1" xfId="12" applyNumberFormat="1" applyProtection="1">
      <alignment horizontal="left" wrapText="1"/>
    </xf>
    <xf numFmtId="0" fontId="2" fillId="0" borderId="1" xfId="12">
      <alignment horizontal="left" wrapText="1"/>
    </xf>
    <xf numFmtId="0" fontId="8" fillId="0" borderId="1" xfId="1" applyNumberFormat="1" applyFont="1" applyAlignment="1" applyProtection="1">
      <alignment horizontal="center" vertical="top" wrapText="1"/>
    </xf>
  </cellXfs>
  <cellStyles count="30">
    <cellStyle name="br" xfId="15"/>
    <cellStyle name="col" xfId="14"/>
    <cellStyle name="style0" xfId="16"/>
    <cellStyle name="td" xfId="17"/>
    <cellStyle name="tr" xfId="13"/>
    <cellStyle name="xl21" xfId="18"/>
    <cellStyle name="xl22" xfId="1"/>
    <cellStyle name="xl23" xfId="2"/>
    <cellStyle name="xl24" xfId="19"/>
    <cellStyle name="xl25" xfId="3"/>
    <cellStyle name="xl26" xfId="20"/>
    <cellStyle name="xl27" xfId="21"/>
    <cellStyle name="xl28" xfId="8"/>
    <cellStyle name="xl29" xfId="9"/>
    <cellStyle name="xl30" xfId="10"/>
    <cellStyle name="xl31" xfId="11"/>
    <cellStyle name="xl32" xfId="12"/>
    <cellStyle name="xl33" xfId="4"/>
    <cellStyle name="xl34" xfId="5"/>
    <cellStyle name="xl35" xfId="6"/>
    <cellStyle name="xl36" xfId="7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Обычный" xfId="0" builtinId="0"/>
    <cellStyle name="Процентный" xfId="29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tabSelected="1" workbookViewId="0">
      <pane ySplit="4" topLeftCell="A8" activePane="bottomLeft" state="frozen"/>
      <selection pane="bottomLeft" activeCell="E24" sqref="E24"/>
    </sheetView>
  </sheetViews>
  <sheetFormatPr defaultRowHeight="15" outlineLevelRow="1"/>
  <cols>
    <col min="1" max="1" width="50" style="10" customWidth="1"/>
    <col min="2" max="2" width="12.28515625" style="10" customWidth="1"/>
    <col min="3" max="3" width="13.140625" style="1" customWidth="1"/>
    <col min="4" max="4" width="16.5703125" style="1" customWidth="1"/>
    <col min="5" max="6" width="13.7109375" style="1" customWidth="1"/>
    <col min="7" max="7" width="15" style="1" customWidth="1"/>
    <col min="8" max="13" width="13.140625" style="1" customWidth="1"/>
    <col min="14" max="16384" width="9.140625" style="1"/>
  </cols>
  <sheetData>
    <row r="1" spans="1:13" ht="33" customHeight="1">
      <c r="A1" s="37" t="s">
        <v>67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9.75" customHeight="1">
      <c r="A2" s="32"/>
      <c r="B2" s="32"/>
      <c r="C2" s="33"/>
      <c r="D2" s="33"/>
      <c r="E2" s="33"/>
      <c r="F2" s="33"/>
      <c r="G2" s="33"/>
      <c r="H2" s="33"/>
      <c r="I2" s="33"/>
      <c r="J2" s="33"/>
      <c r="K2" s="33"/>
      <c r="L2" s="2"/>
      <c r="M2" s="2"/>
    </row>
    <row r="3" spans="1:13" ht="13.5" customHeight="1">
      <c r="A3" s="7"/>
      <c r="B3" s="7"/>
      <c r="C3" s="6"/>
      <c r="D3" s="6"/>
      <c r="E3" s="6"/>
      <c r="F3" s="6"/>
      <c r="G3" s="6"/>
      <c r="H3" s="6"/>
      <c r="I3" s="6"/>
      <c r="J3" s="6"/>
      <c r="L3" s="6"/>
      <c r="M3" s="17" t="s">
        <v>39</v>
      </c>
    </row>
    <row r="4" spans="1:13" ht="49.5" customHeight="1">
      <c r="A4" s="21" t="s">
        <v>48</v>
      </c>
      <c r="B4" s="21" t="s">
        <v>23</v>
      </c>
      <c r="C4" s="5" t="s">
        <v>58</v>
      </c>
      <c r="D4" s="5" t="s">
        <v>59</v>
      </c>
      <c r="E4" s="24" t="s">
        <v>40</v>
      </c>
      <c r="F4" s="5" t="s">
        <v>60</v>
      </c>
      <c r="G4" s="5" t="s">
        <v>61</v>
      </c>
      <c r="H4" s="24" t="s">
        <v>41</v>
      </c>
      <c r="I4" s="5" t="s">
        <v>62</v>
      </c>
      <c r="J4" s="5" t="s">
        <v>63</v>
      </c>
      <c r="K4" s="24" t="s">
        <v>64</v>
      </c>
      <c r="L4" s="5" t="s">
        <v>65</v>
      </c>
      <c r="M4" s="5" t="s">
        <v>66</v>
      </c>
    </row>
    <row r="5" spans="1:13" ht="14.25" customHeight="1">
      <c r="A5" s="8">
        <v>1</v>
      </c>
      <c r="B5" s="8">
        <v>2</v>
      </c>
      <c r="C5" s="4">
        <v>3</v>
      </c>
      <c r="D5" s="4">
        <v>4</v>
      </c>
      <c r="E5" s="4">
        <v>5</v>
      </c>
      <c r="F5" s="4" t="s">
        <v>42</v>
      </c>
      <c r="G5" s="28" t="s">
        <v>43</v>
      </c>
      <c r="H5" s="4">
        <v>8</v>
      </c>
      <c r="I5" s="4" t="s">
        <v>44</v>
      </c>
      <c r="J5" s="4" t="s">
        <v>45</v>
      </c>
      <c r="K5" s="4">
        <v>11</v>
      </c>
      <c r="L5" s="4" t="s">
        <v>46</v>
      </c>
      <c r="M5" s="4" t="s">
        <v>47</v>
      </c>
    </row>
    <row r="6" spans="1:13">
      <c r="A6" s="14" t="s">
        <v>50</v>
      </c>
      <c r="B6" s="18" t="s">
        <v>0</v>
      </c>
      <c r="C6" s="15">
        <f>SUM(C7:C12)</f>
        <v>3484.2511100000006</v>
      </c>
      <c r="D6" s="15">
        <f>SUM(D7:D12)</f>
        <v>3580.4669900000004</v>
      </c>
      <c r="E6" s="15">
        <f>SUM(E7:E12)</f>
        <v>3725.7832999999996</v>
      </c>
      <c r="F6" s="26">
        <f>E6/C6</f>
        <v>1.0693211201990545</v>
      </c>
      <c r="G6" s="29">
        <f>E6/D6</f>
        <v>1.0405858538581301</v>
      </c>
      <c r="H6" s="15">
        <f>SUM(H7:H12)</f>
        <v>3618.8585000000003</v>
      </c>
      <c r="I6" s="16">
        <f>H6/C6</f>
        <v>1.0386330909427477</v>
      </c>
      <c r="J6" s="16">
        <f>H6/D6</f>
        <v>1.0107224867893558</v>
      </c>
      <c r="K6" s="15">
        <f>SUM(K7:K12)</f>
        <v>3618.4083000000001</v>
      </c>
      <c r="L6" s="16">
        <f>K6/C6</f>
        <v>1.0385038809674081</v>
      </c>
      <c r="M6" s="16">
        <f>K6/D6</f>
        <v>1.0105967490011687</v>
      </c>
    </row>
    <row r="7" spans="1:13" ht="25.5" outlineLevel="1">
      <c r="A7" s="9" t="s">
        <v>49</v>
      </c>
      <c r="B7" s="19" t="s">
        <v>1</v>
      </c>
      <c r="C7" s="11">
        <v>693.0684</v>
      </c>
      <c r="D7" s="11">
        <v>631.01283000000001</v>
      </c>
      <c r="E7" s="11">
        <v>641.58903999999995</v>
      </c>
      <c r="F7" s="27">
        <f t="shared" ref="F7:F30" si="0">E7/C7</f>
        <v>0.92572254051692437</v>
      </c>
      <c r="G7" s="30">
        <f t="shared" ref="G7:G30" si="1">E7/D7</f>
        <v>1.0167606893191061</v>
      </c>
      <c r="H7" s="11">
        <v>641.58903999999995</v>
      </c>
      <c r="I7" s="12">
        <f t="shared" ref="I7:I30" si="2">H7/C7</f>
        <v>0.92572254051692437</v>
      </c>
      <c r="J7" s="12">
        <f t="shared" ref="J7:J30" si="3">H7/D7</f>
        <v>1.0167606893191061</v>
      </c>
      <c r="K7" s="11">
        <v>641.58903999999995</v>
      </c>
      <c r="L7" s="12">
        <f t="shared" ref="L7:L30" si="4">K7/C7</f>
        <v>0.92572254051692437</v>
      </c>
      <c r="M7" s="12">
        <f t="shared" ref="M7:M30" si="5">K7/D7</f>
        <v>1.0167606893191061</v>
      </c>
    </row>
    <row r="8" spans="1:13" ht="38.25" outlineLevel="1">
      <c r="A8" s="9" t="s">
        <v>51</v>
      </c>
      <c r="B8" s="19" t="s">
        <v>2</v>
      </c>
      <c r="C8" s="11">
        <f>2590.66996+13</f>
        <v>2603.6699600000002</v>
      </c>
      <c r="D8" s="11">
        <v>2650.2449700000002</v>
      </c>
      <c r="E8" s="11">
        <v>2612.7623699999999</v>
      </c>
      <c r="F8" s="27">
        <f t="shared" si="0"/>
        <v>1.0034921515167767</v>
      </c>
      <c r="G8" s="30">
        <f t="shared" si="1"/>
        <v>0.98585693004824371</v>
      </c>
      <c r="H8" s="11">
        <v>2690.8192600000002</v>
      </c>
      <c r="I8" s="12">
        <f t="shared" si="2"/>
        <v>1.0334717154396942</v>
      </c>
      <c r="J8" s="12">
        <f t="shared" si="3"/>
        <v>1.0153096375841815</v>
      </c>
      <c r="K8" s="11">
        <v>2690.8192600000002</v>
      </c>
      <c r="L8" s="12">
        <f t="shared" si="4"/>
        <v>1.0334717154396942</v>
      </c>
      <c r="M8" s="12">
        <f t="shared" si="5"/>
        <v>1.0153096375841815</v>
      </c>
    </row>
    <row r="9" spans="1:13" outlineLevel="1">
      <c r="A9" s="9" t="s">
        <v>52</v>
      </c>
      <c r="B9" s="19" t="s">
        <v>3</v>
      </c>
      <c r="C9" s="11">
        <v>3.1190000000000002</v>
      </c>
      <c r="D9" s="11">
        <v>0.40920000000000001</v>
      </c>
      <c r="E9" s="11">
        <v>0.42799999999999999</v>
      </c>
      <c r="F9" s="27">
        <f t="shared" si="0"/>
        <v>0.13722346906059632</v>
      </c>
      <c r="G9" s="30">
        <f t="shared" si="1"/>
        <v>1.0459433040078201</v>
      </c>
      <c r="H9" s="11">
        <v>0.45019999999999999</v>
      </c>
      <c r="I9" s="12">
        <f t="shared" si="2"/>
        <v>0.14434113497915999</v>
      </c>
      <c r="J9" s="12">
        <f t="shared" si="3"/>
        <v>1.1001955034213098</v>
      </c>
      <c r="K9" s="11">
        <v>0</v>
      </c>
      <c r="L9" s="12">
        <f t="shared" si="4"/>
        <v>0</v>
      </c>
      <c r="M9" s="12">
        <f t="shared" si="5"/>
        <v>0</v>
      </c>
    </row>
    <row r="10" spans="1:13" outlineLevel="1">
      <c r="A10" s="9" t="s">
        <v>68</v>
      </c>
      <c r="B10" s="19">
        <v>107</v>
      </c>
      <c r="C10" s="11">
        <v>0</v>
      </c>
      <c r="D10" s="11">
        <v>0</v>
      </c>
      <c r="E10" s="11">
        <v>191.96700000000001</v>
      </c>
      <c r="F10" s="11">
        <v>0</v>
      </c>
      <c r="G10" s="11">
        <v>0</v>
      </c>
      <c r="H10" s="11">
        <v>0</v>
      </c>
      <c r="I10" s="12"/>
      <c r="J10" s="12"/>
      <c r="K10" s="11">
        <v>0</v>
      </c>
      <c r="L10" s="12"/>
      <c r="M10" s="12"/>
    </row>
    <row r="11" spans="1:13" outlineLevel="1">
      <c r="A11" s="9" t="s">
        <v>53</v>
      </c>
      <c r="B11" s="19" t="s">
        <v>4</v>
      </c>
      <c r="C11" s="11"/>
      <c r="D11" s="11">
        <v>0</v>
      </c>
      <c r="E11" s="11">
        <v>10</v>
      </c>
      <c r="F11" s="11">
        <v>0</v>
      </c>
      <c r="G11" s="11">
        <v>0</v>
      </c>
      <c r="H11" s="11">
        <v>10</v>
      </c>
      <c r="I11" s="12"/>
      <c r="J11" s="12"/>
      <c r="K11" s="11">
        <v>10</v>
      </c>
      <c r="L11" s="12"/>
      <c r="M11" s="12"/>
    </row>
    <row r="12" spans="1:13" outlineLevel="1">
      <c r="A12" s="9" t="s">
        <v>54</v>
      </c>
      <c r="B12" s="19" t="s">
        <v>5</v>
      </c>
      <c r="C12" s="11">
        <v>184.39375000000001</v>
      </c>
      <c r="D12" s="11">
        <v>298.79998999999998</v>
      </c>
      <c r="E12" s="11">
        <v>269.03689000000003</v>
      </c>
      <c r="F12" s="27">
        <f t="shared" si="0"/>
        <v>1.4590347557875472</v>
      </c>
      <c r="G12" s="30">
        <f t="shared" si="1"/>
        <v>0.90039122825941209</v>
      </c>
      <c r="H12" s="11">
        <v>276</v>
      </c>
      <c r="I12" s="12">
        <f t="shared" ref="I12" si="6">H12/C12</f>
        <v>1.4967969359048232</v>
      </c>
      <c r="J12" s="12">
        <f t="shared" ref="J12" si="7">H12/D12</f>
        <v>0.9236948100299468</v>
      </c>
      <c r="K12" s="11">
        <v>276</v>
      </c>
      <c r="L12" s="12">
        <f t="shared" si="4"/>
        <v>1.4967969359048232</v>
      </c>
      <c r="M12" s="12">
        <f t="shared" si="5"/>
        <v>0.9236948100299468</v>
      </c>
    </row>
    <row r="13" spans="1:13">
      <c r="A13" s="14" t="s">
        <v>55</v>
      </c>
      <c r="B13" s="18" t="s">
        <v>6</v>
      </c>
      <c r="C13" s="15">
        <f>C14</f>
        <v>72.887</v>
      </c>
      <c r="D13" s="15">
        <f>D14</f>
        <v>80.22</v>
      </c>
      <c r="E13" s="15">
        <f>E14</f>
        <v>80.22</v>
      </c>
      <c r="F13" s="26">
        <f t="shared" si="0"/>
        <v>1.100607790140903</v>
      </c>
      <c r="G13" s="29">
        <f t="shared" si="1"/>
        <v>1</v>
      </c>
      <c r="H13" s="15">
        <f>H14</f>
        <v>80.22</v>
      </c>
      <c r="I13" s="12">
        <f t="shared" si="2"/>
        <v>1.100607790140903</v>
      </c>
      <c r="J13" s="12">
        <f t="shared" si="3"/>
        <v>1</v>
      </c>
      <c r="K13" s="15">
        <f>K14</f>
        <v>80.22</v>
      </c>
      <c r="L13" s="16">
        <f t="shared" si="4"/>
        <v>1.100607790140903</v>
      </c>
      <c r="M13" s="16">
        <f t="shared" si="5"/>
        <v>1</v>
      </c>
    </row>
    <row r="14" spans="1:13" outlineLevel="1">
      <c r="A14" s="9" t="s">
        <v>56</v>
      </c>
      <c r="B14" s="19" t="s">
        <v>7</v>
      </c>
      <c r="C14" s="11">
        <v>72.887</v>
      </c>
      <c r="D14" s="11">
        <v>80.22</v>
      </c>
      <c r="E14" s="11">
        <v>80.22</v>
      </c>
      <c r="F14" s="27">
        <f t="shared" si="0"/>
        <v>1.100607790140903</v>
      </c>
      <c r="G14" s="30">
        <f t="shared" si="1"/>
        <v>1</v>
      </c>
      <c r="H14" s="11">
        <v>80.22</v>
      </c>
      <c r="I14" s="12">
        <f t="shared" si="2"/>
        <v>1.100607790140903</v>
      </c>
      <c r="J14" s="12">
        <f t="shared" si="3"/>
        <v>1</v>
      </c>
      <c r="K14" s="11">
        <v>80.22</v>
      </c>
      <c r="L14" s="12">
        <f t="shared" si="4"/>
        <v>1.100607790140903</v>
      </c>
      <c r="M14" s="12">
        <f t="shared" si="5"/>
        <v>1</v>
      </c>
    </row>
    <row r="15" spans="1:13" ht="25.5">
      <c r="A15" s="14" t="s">
        <v>24</v>
      </c>
      <c r="B15" s="18" t="s">
        <v>8</v>
      </c>
      <c r="C15" s="15">
        <f>C16</f>
        <v>76</v>
      </c>
      <c r="D15" s="15">
        <f>D16</f>
        <v>226.66499999999999</v>
      </c>
      <c r="E15" s="15">
        <f>E16</f>
        <v>104.62</v>
      </c>
      <c r="F15" s="26">
        <f t="shared" si="0"/>
        <v>1.3765789473684211</v>
      </c>
      <c r="G15" s="29">
        <f t="shared" si="1"/>
        <v>0.46156221736924541</v>
      </c>
      <c r="H15" s="15">
        <f>H16</f>
        <v>104.62</v>
      </c>
      <c r="I15" s="16">
        <f t="shared" si="2"/>
        <v>1.3765789473684211</v>
      </c>
      <c r="J15" s="16">
        <f t="shared" si="3"/>
        <v>0.46156221736924541</v>
      </c>
      <c r="K15" s="15">
        <f>K16</f>
        <v>104.62</v>
      </c>
      <c r="L15" s="16">
        <f t="shared" si="4"/>
        <v>1.3765789473684211</v>
      </c>
      <c r="M15" s="16">
        <f t="shared" si="5"/>
        <v>0.46156221736924541</v>
      </c>
    </row>
    <row r="16" spans="1:13" outlineLevel="1">
      <c r="A16" s="9" t="s">
        <v>25</v>
      </c>
      <c r="B16" s="19" t="s">
        <v>9</v>
      </c>
      <c r="C16" s="11">
        <v>76</v>
      </c>
      <c r="D16" s="11">
        <v>226.66499999999999</v>
      </c>
      <c r="E16" s="11">
        <v>104.62</v>
      </c>
      <c r="F16" s="27">
        <f t="shared" si="0"/>
        <v>1.3765789473684211</v>
      </c>
      <c r="G16" s="30">
        <f t="shared" si="1"/>
        <v>0.46156221736924541</v>
      </c>
      <c r="H16" s="11">
        <v>104.62</v>
      </c>
      <c r="I16" s="12">
        <f t="shared" si="2"/>
        <v>1.3765789473684211</v>
      </c>
      <c r="J16" s="12">
        <f t="shared" si="3"/>
        <v>0.46156221736924541</v>
      </c>
      <c r="K16" s="11">
        <v>104.62</v>
      </c>
      <c r="L16" s="12">
        <f t="shared" si="4"/>
        <v>1.3765789473684211</v>
      </c>
      <c r="M16" s="12">
        <f t="shared" si="5"/>
        <v>0.46156221736924541</v>
      </c>
    </row>
    <row r="17" spans="1:13">
      <c r="A17" s="14" t="s">
        <v>26</v>
      </c>
      <c r="B17" s="18" t="s">
        <v>10</v>
      </c>
      <c r="C17" s="15">
        <f>C18</f>
        <v>628.08249000000001</v>
      </c>
      <c r="D17" s="15">
        <f>D18</f>
        <v>838.66499999999996</v>
      </c>
      <c r="E17" s="15">
        <f>E18</f>
        <v>0</v>
      </c>
      <c r="F17" s="26">
        <f t="shared" si="0"/>
        <v>0</v>
      </c>
      <c r="G17" s="29">
        <f t="shared" si="1"/>
        <v>0</v>
      </c>
      <c r="H17" s="15">
        <f>H18</f>
        <v>0</v>
      </c>
      <c r="I17" s="16">
        <f t="shared" si="2"/>
        <v>0</v>
      </c>
      <c r="J17" s="16">
        <f t="shared" si="3"/>
        <v>0</v>
      </c>
      <c r="K17" s="15">
        <f>K18</f>
        <v>0</v>
      </c>
      <c r="L17" s="16">
        <f t="shared" si="4"/>
        <v>0</v>
      </c>
      <c r="M17" s="16">
        <f t="shared" si="5"/>
        <v>0</v>
      </c>
    </row>
    <row r="18" spans="1:13" outlineLevel="1">
      <c r="A18" s="9" t="s">
        <v>27</v>
      </c>
      <c r="B18" s="19" t="s">
        <v>11</v>
      </c>
      <c r="C18" s="11">
        <v>628.08249000000001</v>
      </c>
      <c r="D18" s="11">
        <v>838.66499999999996</v>
      </c>
      <c r="E18" s="11">
        <v>0</v>
      </c>
      <c r="F18" s="27">
        <f t="shared" si="0"/>
        <v>0</v>
      </c>
      <c r="G18" s="30">
        <f t="shared" si="1"/>
        <v>0</v>
      </c>
      <c r="H18" s="11">
        <v>0</v>
      </c>
      <c r="I18" s="12">
        <f t="shared" si="2"/>
        <v>0</v>
      </c>
      <c r="J18" s="12">
        <f t="shared" si="3"/>
        <v>0</v>
      </c>
      <c r="K18" s="11">
        <v>0</v>
      </c>
      <c r="L18" s="12">
        <f t="shared" si="4"/>
        <v>0</v>
      </c>
      <c r="M18" s="12">
        <f t="shared" si="5"/>
        <v>0</v>
      </c>
    </row>
    <row r="19" spans="1:13">
      <c r="A19" s="14" t="s">
        <v>28</v>
      </c>
      <c r="B19" s="18" t="s">
        <v>12</v>
      </c>
      <c r="C19" s="15">
        <f>C20+C21</f>
        <v>2611.4890399999999</v>
      </c>
      <c r="D19" s="15">
        <f>D20+D21</f>
        <v>1499.6242</v>
      </c>
      <c r="E19" s="15">
        <f>E20+E21</f>
        <v>770.6</v>
      </c>
      <c r="F19" s="26">
        <f t="shared" si="0"/>
        <v>0.29508069465227393</v>
      </c>
      <c r="G19" s="29">
        <f t="shared" si="1"/>
        <v>0.51386207291133346</v>
      </c>
      <c r="H19" s="15">
        <f>H20+H21</f>
        <v>746.97969999999998</v>
      </c>
      <c r="I19" s="16">
        <f t="shared" si="2"/>
        <v>0.28603593143932932</v>
      </c>
      <c r="J19" s="16">
        <f t="shared" si="3"/>
        <v>0.49811126014104068</v>
      </c>
      <c r="K19" s="15">
        <f>K20+K21</f>
        <v>762.97969999999998</v>
      </c>
      <c r="L19" s="16">
        <f t="shared" si="4"/>
        <v>0.29216270423252477</v>
      </c>
      <c r="M19" s="16">
        <f t="shared" si="5"/>
        <v>0.50878059983294477</v>
      </c>
    </row>
    <row r="20" spans="1:13" outlineLevel="1">
      <c r="A20" s="9" t="s">
        <v>29</v>
      </c>
      <c r="B20" s="20" t="s">
        <v>13</v>
      </c>
      <c r="C20" s="11">
        <v>229.68</v>
      </c>
      <c r="D20" s="11">
        <v>229.68</v>
      </c>
      <c r="E20" s="11">
        <v>0</v>
      </c>
      <c r="F20" s="27">
        <f t="shared" si="0"/>
        <v>0</v>
      </c>
      <c r="G20" s="30">
        <f t="shared" si="1"/>
        <v>0</v>
      </c>
      <c r="H20" s="11">
        <v>0</v>
      </c>
      <c r="I20" s="12">
        <f t="shared" si="2"/>
        <v>0</v>
      </c>
      <c r="J20" s="12">
        <f t="shared" si="3"/>
        <v>0</v>
      </c>
      <c r="K20" s="11">
        <v>0</v>
      </c>
      <c r="L20" s="12">
        <f t="shared" si="4"/>
        <v>0</v>
      </c>
      <c r="M20" s="12">
        <f t="shared" si="5"/>
        <v>0</v>
      </c>
    </row>
    <row r="21" spans="1:13" outlineLevel="1">
      <c r="A21" s="9" t="s">
        <v>30</v>
      </c>
      <c r="B21" s="20" t="s">
        <v>14</v>
      </c>
      <c r="C21" s="11">
        <v>2381.8090400000001</v>
      </c>
      <c r="D21" s="11">
        <f>1264.9442+5</f>
        <v>1269.9441999999999</v>
      </c>
      <c r="E21" s="11">
        <v>770.6</v>
      </c>
      <c r="F21" s="27">
        <f t="shared" si="0"/>
        <v>0.32353559292897804</v>
      </c>
      <c r="G21" s="30">
        <f t="shared" si="1"/>
        <v>0.60679831444562693</v>
      </c>
      <c r="H21" s="11">
        <v>746.97969999999998</v>
      </c>
      <c r="I21" s="12">
        <f t="shared" si="2"/>
        <v>0.31361863501869991</v>
      </c>
      <c r="J21" s="12">
        <f t="shared" si="3"/>
        <v>0.58819883582286536</v>
      </c>
      <c r="K21" s="11">
        <v>762.97969999999998</v>
      </c>
      <c r="L21" s="12">
        <f t="shared" si="4"/>
        <v>0.32033621805382012</v>
      </c>
      <c r="M21" s="12">
        <f t="shared" si="5"/>
        <v>0.60079781458114456</v>
      </c>
    </row>
    <row r="22" spans="1:13">
      <c r="A22" s="14" t="s">
        <v>31</v>
      </c>
      <c r="B22" s="18" t="s">
        <v>15</v>
      </c>
      <c r="C22" s="15">
        <f>C23</f>
        <v>5</v>
      </c>
      <c r="D22" s="15">
        <f>D23</f>
        <v>0</v>
      </c>
      <c r="E22" s="15">
        <f>E23</f>
        <v>0</v>
      </c>
      <c r="F22" s="26">
        <f t="shared" si="0"/>
        <v>0</v>
      </c>
      <c r="G22" s="29"/>
      <c r="H22" s="15">
        <f>H23</f>
        <v>5</v>
      </c>
      <c r="I22" s="16">
        <f t="shared" si="2"/>
        <v>1</v>
      </c>
      <c r="J22" s="16"/>
      <c r="K22" s="15">
        <f>K23</f>
        <v>0</v>
      </c>
      <c r="L22" s="16">
        <f t="shared" si="4"/>
        <v>0</v>
      </c>
      <c r="M22" s="16"/>
    </row>
    <row r="23" spans="1:13" ht="25.5" outlineLevel="1">
      <c r="A23" s="9" t="s">
        <v>32</v>
      </c>
      <c r="B23" s="19" t="s">
        <v>16</v>
      </c>
      <c r="C23" s="23">
        <v>5</v>
      </c>
      <c r="D23" s="25">
        <v>0</v>
      </c>
      <c r="E23" s="23">
        <v>0</v>
      </c>
      <c r="F23" s="26">
        <f t="shared" si="0"/>
        <v>0</v>
      </c>
      <c r="G23" s="29"/>
      <c r="H23" s="23">
        <v>5</v>
      </c>
      <c r="I23" s="12">
        <f t="shared" si="2"/>
        <v>1</v>
      </c>
      <c r="J23" s="12"/>
      <c r="K23" s="23">
        <v>0</v>
      </c>
      <c r="L23" s="12">
        <f t="shared" si="4"/>
        <v>0</v>
      </c>
      <c r="M23" s="16"/>
    </row>
    <row r="24" spans="1:13">
      <c r="A24" s="14" t="s">
        <v>33</v>
      </c>
      <c r="B24" s="18" t="s">
        <v>17</v>
      </c>
      <c r="C24" s="15">
        <f>C25</f>
        <v>1714.0242800000001</v>
      </c>
      <c r="D24" s="15">
        <f>D25</f>
        <v>1716.53244</v>
      </c>
      <c r="E24" s="15">
        <f>E25</f>
        <v>1674.5507</v>
      </c>
      <c r="F24" s="26">
        <f t="shared" si="0"/>
        <v>0.97697023288374885</v>
      </c>
      <c r="G24" s="29">
        <f t="shared" si="1"/>
        <v>0.97554270515272057</v>
      </c>
      <c r="H24" s="15">
        <f>H25</f>
        <v>1293.0920000000001</v>
      </c>
      <c r="I24" s="16">
        <f t="shared" si="2"/>
        <v>0.75441871803589622</v>
      </c>
      <c r="J24" s="16">
        <f t="shared" si="3"/>
        <v>0.75331637775514459</v>
      </c>
      <c r="K24" s="15">
        <f>K25</f>
        <v>1293.0920000000001</v>
      </c>
      <c r="L24" s="16">
        <f t="shared" si="4"/>
        <v>0.75441871803589622</v>
      </c>
      <c r="M24" s="16">
        <f t="shared" si="5"/>
        <v>0.75331637775514459</v>
      </c>
    </row>
    <row r="25" spans="1:13" outlineLevel="1">
      <c r="A25" s="9" t="s">
        <v>34</v>
      </c>
      <c r="B25" s="19" t="s">
        <v>18</v>
      </c>
      <c r="C25" s="11">
        <v>1714.0242800000001</v>
      </c>
      <c r="D25" s="11">
        <v>1716.53244</v>
      </c>
      <c r="E25" s="11">
        <v>1674.5507</v>
      </c>
      <c r="F25" s="27">
        <f t="shared" si="0"/>
        <v>0.97697023288374885</v>
      </c>
      <c r="G25" s="30">
        <f t="shared" si="1"/>
        <v>0.97554270515272057</v>
      </c>
      <c r="H25" s="11">
        <v>1293.0920000000001</v>
      </c>
      <c r="I25" s="12">
        <f t="shared" si="2"/>
        <v>0.75441871803589622</v>
      </c>
      <c r="J25" s="12">
        <f t="shared" si="3"/>
        <v>0.75331637775514459</v>
      </c>
      <c r="K25" s="11">
        <v>1293.0920000000001</v>
      </c>
      <c r="L25" s="12">
        <f t="shared" si="4"/>
        <v>0.75441871803589622</v>
      </c>
      <c r="M25" s="12">
        <f t="shared" si="5"/>
        <v>0.75331637775514459</v>
      </c>
    </row>
    <row r="26" spans="1:13">
      <c r="A26" s="14" t="s">
        <v>35</v>
      </c>
      <c r="B26" s="18" t="s">
        <v>19</v>
      </c>
      <c r="C26" s="15">
        <f>C27</f>
        <v>292.27715999999998</v>
      </c>
      <c r="D26" s="15">
        <f>D27</f>
        <v>300</v>
      </c>
      <c r="E26" s="15">
        <f>E27</f>
        <v>310</v>
      </c>
      <c r="F26" s="26">
        <f t="shared" si="0"/>
        <v>1.0606371021259411</v>
      </c>
      <c r="G26" s="29">
        <f t="shared" si="1"/>
        <v>1.0333333333333334</v>
      </c>
      <c r="H26" s="15">
        <f>H27</f>
        <v>310</v>
      </c>
      <c r="I26" s="16">
        <f t="shared" si="2"/>
        <v>1.0606371021259411</v>
      </c>
      <c r="J26" s="16">
        <f t="shared" si="3"/>
        <v>1.0333333333333334</v>
      </c>
      <c r="K26" s="15">
        <f>K27</f>
        <v>310</v>
      </c>
      <c r="L26" s="16">
        <f t="shared" si="4"/>
        <v>1.0606371021259411</v>
      </c>
      <c r="M26" s="16">
        <f t="shared" si="5"/>
        <v>1.0333333333333334</v>
      </c>
    </row>
    <row r="27" spans="1:13" outlineLevel="1">
      <c r="A27" s="9" t="s">
        <v>36</v>
      </c>
      <c r="B27" s="19" t="s">
        <v>20</v>
      </c>
      <c r="C27" s="11">
        <v>292.27715999999998</v>
      </c>
      <c r="D27" s="11">
        <v>300</v>
      </c>
      <c r="E27" s="11">
        <v>310</v>
      </c>
      <c r="F27" s="27">
        <f t="shared" si="0"/>
        <v>1.0606371021259411</v>
      </c>
      <c r="G27" s="30">
        <f t="shared" si="1"/>
        <v>1.0333333333333334</v>
      </c>
      <c r="H27" s="11">
        <v>310</v>
      </c>
      <c r="I27" s="12">
        <f t="shared" si="2"/>
        <v>1.0606371021259411</v>
      </c>
      <c r="J27" s="12">
        <f t="shared" si="3"/>
        <v>1.0333333333333334</v>
      </c>
      <c r="K27" s="11">
        <v>310</v>
      </c>
      <c r="L27" s="12">
        <f t="shared" si="4"/>
        <v>1.0606371021259411</v>
      </c>
      <c r="M27" s="12">
        <f t="shared" si="5"/>
        <v>1.0333333333333334</v>
      </c>
    </row>
    <row r="28" spans="1:13">
      <c r="A28" s="14" t="s">
        <v>37</v>
      </c>
      <c r="B28" s="18" t="s">
        <v>21</v>
      </c>
      <c r="C28" s="15">
        <f>C29</f>
        <v>0</v>
      </c>
      <c r="D28" s="15">
        <f>D29</f>
        <v>16.95</v>
      </c>
      <c r="E28" s="15">
        <f>E29</f>
        <v>10</v>
      </c>
      <c r="F28" s="26"/>
      <c r="G28" s="30">
        <f t="shared" si="1"/>
        <v>0.58997050147492625</v>
      </c>
      <c r="H28" s="15">
        <f>H29</f>
        <v>10</v>
      </c>
      <c r="I28" s="16"/>
      <c r="J28" s="16">
        <f t="shared" si="3"/>
        <v>0.58997050147492625</v>
      </c>
      <c r="K28" s="15">
        <f>K29</f>
        <v>10</v>
      </c>
      <c r="L28" s="16"/>
      <c r="M28" s="16">
        <f t="shared" si="5"/>
        <v>0.58997050147492625</v>
      </c>
    </row>
    <row r="29" spans="1:13" outlineLevel="1">
      <c r="A29" s="9" t="s">
        <v>38</v>
      </c>
      <c r="B29" s="19" t="s">
        <v>22</v>
      </c>
      <c r="C29" s="11">
        <v>0</v>
      </c>
      <c r="D29" s="11">
        <v>16.95</v>
      </c>
      <c r="E29" s="11">
        <v>10</v>
      </c>
      <c r="F29" s="26"/>
      <c r="G29" s="30">
        <f t="shared" si="1"/>
        <v>0.58997050147492625</v>
      </c>
      <c r="H29" s="11">
        <v>10</v>
      </c>
      <c r="I29" s="12"/>
      <c r="J29" s="12">
        <f t="shared" si="3"/>
        <v>0.58997050147492625</v>
      </c>
      <c r="K29" s="11">
        <v>10</v>
      </c>
      <c r="L29" s="12"/>
      <c r="M29" s="12">
        <f t="shared" si="5"/>
        <v>0.58997050147492625</v>
      </c>
    </row>
    <row r="30" spans="1:13" ht="12.75" customHeight="1">
      <c r="A30" s="34" t="s">
        <v>57</v>
      </c>
      <c r="B30" s="34"/>
      <c r="C30" s="13">
        <f>C28+C26+C24+C22+C19+C17+C15+C13+C6</f>
        <v>8884.0110800000002</v>
      </c>
      <c r="D30" s="13">
        <f>D28+D26+D24+D22+D19+D17+D15+D13+D6</f>
        <v>8259.12363</v>
      </c>
      <c r="E30" s="13">
        <f>E28+E26+E24+E22+E19+E17+E15+E13+E6</f>
        <v>6675.7739999999994</v>
      </c>
      <c r="F30" s="26">
        <f t="shared" si="0"/>
        <v>0.75143692864462286</v>
      </c>
      <c r="G30" s="29">
        <f t="shared" si="1"/>
        <v>0.80829084283849129</v>
      </c>
      <c r="H30" s="13">
        <f>H28+H26+H24+H22+H19+H17+H15+H13+H6</f>
        <v>6168.7701999999999</v>
      </c>
      <c r="I30" s="16">
        <f t="shared" si="2"/>
        <v>0.69436768419699002</v>
      </c>
      <c r="J30" s="16">
        <f t="shared" si="3"/>
        <v>0.74690372445726427</v>
      </c>
      <c r="K30" s="13">
        <f>K28+K26+K24+K22+K19+K17+K15+K13+K6</f>
        <v>6179.32</v>
      </c>
      <c r="L30" s="16">
        <f t="shared" si="4"/>
        <v>0.69555518834404695</v>
      </c>
      <c r="M30" s="16">
        <f t="shared" si="5"/>
        <v>0.74818107547810131</v>
      </c>
    </row>
    <row r="31" spans="1:13">
      <c r="A31" s="35"/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"/>
      <c r="M31" s="3"/>
    </row>
    <row r="32" spans="1:13">
      <c r="C32" s="31"/>
      <c r="D32" s="22"/>
      <c r="E32" s="22"/>
      <c r="F32" s="22"/>
      <c r="G32" s="22"/>
      <c r="H32" s="22"/>
      <c r="I32" s="22"/>
      <c r="J32" s="22"/>
      <c r="K32" s="22"/>
      <c r="L32" s="22"/>
      <c r="M32" s="22"/>
    </row>
  </sheetData>
  <mergeCells count="4">
    <mergeCell ref="A2:K2"/>
    <mergeCell ref="A30:B30"/>
    <mergeCell ref="A31:K31"/>
    <mergeCell ref="A1:M1"/>
  </mergeCells>
  <pageMargins left="0.78749999999999998" right="0.59027779999999996" top="0.59027779999999996" bottom="0.59027779999999996" header="0.39374999999999999" footer="0.51180550000000002"/>
  <pageSetup paperSize="9" scale="61" fitToHeight="0" orientation="landscape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67F2628-A8B3-4A16-B476-ECFAF188749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Елесина Алена Сергеевна</dc:creator>
  <cp:lastModifiedBy>Любовь</cp:lastModifiedBy>
  <cp:lastPrinted>2019-11-01T12:22:20Z</cp:lastPrinted>
  <dcterms:created xsi:type="dcterms:W3CDTF">2018-10-31T12:49:20Z</dcterms:created>
  <dcterms:modified xsi:type="dcterms:W3CDTF">2019-12-17T09:42:59Z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01.09.2016 10_57_40)(5).xlsx</vt:lpwstr>
  </property>
  <property fmtid="{D5CDD505-2E9C-101B-9397-08002B2CF9AE}" pid="3" name="Название отчета">
    <vt:lpwstr>Вариант (новый от 01.09.2016 10_57_40)(5).xlsx</vt:lpwstr>
  </property>
  <property fmtid="{D5CDD505-2E9C-101B-9397-08002B2CF9AE}" pid="4" name="Версия клиента">
    <vt:lpwstr>18.4.7.10170</vt:lpwstr>
  </property>
  <property fmtid="{D5CDD505-2E9C-101B-9397-08002B2CF9AE}" pid="5" name="Версия базы">
    <vt:lpwstr>18.4.4202.53846283</vt:lpwstr>
  </property>
  <property fmtid="{D5CDD505-2E9C-101B-9397-08002B2CF9AE}" pid="6" name="Тип сервера">
    <vt:lpwstr>MSSQL</vt:lpwstr>
  </property>
  <property fmtid="{D5CDD505-2E9C-101B-9397-08002B2CF9AE}" pid="7" name="Сервер">
    <vt:lpwstr>depo-2009</vt:lpwstr>
  </property>
  <property fmtid="{D5CDD505-2E9C-101B-9397-08002B2CF9AE}" pid="8" name="База">
    <vt:lpwstr>iv2018</vt:lpwstr>
  </property>
  <property fmtid="{D5CDD505-2E9C-101B-9397-08002B2CF9AE}" pid="9" name="Пользователь">
    <vt:lpwstr>елесина</vt:lpwstr>
  </property>
  <property fmtid="{D5CDD505-2E9C-101B-9397-08002B2CF9AE}" pid="10" name="Шаблон">
    <vt:lpwstr>sqr_rosp_svod2016</vt:lpwstr>
  </property>
  <property fmtid="{D5CDD505-2E9C-101B-9397-08002B2CF9AE}" pid="11" name="Локальная база">
    <vt:lpwstr>используется</vt:lpwstr>
  </property>
</Properties>
</file>